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showInkAnnotation="0" defaultThemeVersion="124226"/>
  <bookViews>
    <workbookView xWindow="3795" yWindow="2400" windowWidth="19320" windowHeight="10260" tabRatio="631" activeTab="24"/>
  </bookViews>
  <sheets>
    <sheet name="1.1" sheetId="151" r:id="rId1"/>
    <sheet name="1.2" sheetId="189" r:id="rId2"/>
    <sheet name="1.3" sheetId="191" r:id="rId3"/>
    <sheet name="1.4" sheetId="192" r:id="rId4"/>
    <sheet name="1.5" sheetId="193" r:id="rId5"/>
    <sheet name="2" sheetId="12" r:id="rId6"/>
    <sheet name="3" sheetId="115" r:id="rId7"/>
    <sheet name="4" sheetId="125" r:id="rId8"/>
    <sheet name="5" sheetId="126" r:id="rId9"/>
    <sheet name="6" sheetId="119" r:id="rId10"/>
    <sheet name="7" sheetId="120" r:id="rId11"/>
    <sheet name="8" sheetId="122" r:id="rId12"/>
    <sheet name="9" sheetId="123" r:id="rId13"/>
    <sheet name="10" sheetId="117" r:id="rId14"/>
    <sheet name="11.1" sheetId="128" r:id="rId15"/>
    <sheet name="11.2" sheetId="187" r:id="rId16"/>
    <sheet name="11.3" sheetId="188" r:id="rId17"/>
    <sheet name="12" sheetId="127" r:id="rId18"/>
    <sheet name="13" sheetId="116" r:id="rId19"/>
    <sheet name="14" sheetId="165" r:id="rId20"/>
    <sheet name="15" sheetId="184" r:id="rId21"/>
    <sheet name="16" sheetId="185" r:id="rId22"/>
    <sheet name="17" sheetId="158" r:id="rId23"/>
    <sheet name="18" sheetId="124" r:id="rId24"/>
    <sheet name="19" sheetId="159" r:id="rId25"/>
  </sheets>
  <definedNames>
    <definedName name="_xlnm._FilterDatabase" localSheetId="23" hidden="1">'18'!#REF!</definedName>
    <definedName name="_xlnm._FilterDatabase" localSheetId="7" hidden="1">'4'!#REF!</definedName>
    <definedName name="_xlnm._FilterDatabase" localSheetId="8" hidden="1">'5'!#REF!</definedName>
    <definedName name="_xlnm._FilterDatabase" localSheetId="9" hidden="1">'6'!$A$19:$AY$19</definedName>
    <definedName name="_xlnm._FilterDatabase" localSheetId="10" hidden="1">'7'!$A$13:$DL$18</definedName>
    <definedName name="_xlnm._FilterDatabase" localSheetId="11" hidden="1">'8'!#REF!</definedName>
    <definedName name="_xlnm._FilterDatabase" localSheetId="12" hidden="1">'9'!#REF!</definedName>
    <definedName name="_xlnm.Print_Titles" localSheetId="0">'1.1'!$18:$22</definedName>
    <definedName name="_xlnm.Print_Titles" localSheetId="1">'1.2'!$15:$19</definedName>
    <definedName name="_xlnm.Print_Titles" localSheetId="2">'1.3'!$15:$19</definedName>
    <definedName name="_xlnm.Print_Titles" localSheetId="3">'1.4'!$15:$19</definedName>
    <definedName name="_xlnm.Print_Titles" localSheetId="4">'1.5'!$15:$19</definedName>
    <definedName name="_xlnm.Print_Titles" localSheetId="15">'11.2'!$17:$17</definedName>
    <definedName name="_xlnm.Print_Titles" localSheetId="16">'11.3'!$14:$14</definedName>
    <definedName name="_xlnm.Print_Area" localSheetId="0">'1.1'!$A$1:$AY$32</definedName>
    <definedName name="_xlnm.Print_Area" localSheetId="1">'1.2'!$A$1:$AY$23</definedName>
    <definedName name="_xlnm.Print_Area" localSheetId="2">'1.3'!$A$1:$AY$23</definedName>
    <definedName name="_xlnm.Print_Area" localSheetId="3">'1.4'!$A$1:$AY$23</definedName>
    <definedName name="_xlnm.Print_Area" localSheetId="4">'1.5'!$A$1:$AS$22</definedName>
    <definedName name="_xlnm.Print_Area" localSheetId="13">'10'!$A$1:$R$13</definedName>
    <definedName name="_xlnm.Print_Area" localSheetId="14">'11.1'!$A$1:$AH$17</definedName>
    <definedName name="_xlnm.Print_Area" localSheetId="15">'11.2'!$A$5:$O$162</definedName>
    <definedName name="_xlnm.Print_Area" localSheetId="16">'11.3'!$A$5:$I$37</definedName>
    <definedName name="_xlnm.Print_Area" localSheetId="17">'12'!$A$1:$AE$15</definedName>
    <definedName name="_xlnm.Print_Area" localSheetId="18">'13'!$A$1:$K$31</definedName>
    <definedName name="_xlnm.Print_Area" localSheetId="19">'14'!$A$1:$W$18</definedName>
    <definedName name="_xlnm.Print_Area" localSheetId="20">'15'!$A$1:$Y$15</definedName>
    <definedName name="_xlnm.Print_Area" localSheetId="21">'16'!$A$1:$X$15</definedName>
    <definedName name="_xlnm.Print_Area" localSheetId="22">'17'!$A$1:$J$18</definedName>
    <definedName name="_xlnm.Print_Area" localSheetId="23">'18'!$A$1:$F$17</definedName>
    <definedName name="_xlnm.Print_Area" localSheetId="5">'2'!$A$1:$CQ$45</definedName>
    <definedName name="_xlnm.Print_Area" localSheetId="7">'4'!$A$1:$CZ$20</definedName>
    <definedName name="_xlnm.Print_Area" localSheetId="8">'5'!$A$1:$AL$19</definedName>
    <definedName name="_xlnm.Print_Area" localSheetId="9">'6'!$A$1:$BX$20</definedName>
    <definedName name="_xlnm.Print_Area" localSheetId="10">'7'!$A$1:$DL$19</definedName>
    <definedName name="_xlnm.Print_Area" localSheetId="11">'8'!$A$1:$AM$16</definedName>
    <definedName name="_xlnm.Print_Area" localSheetId="12">'9'!$A$1:$BO$20</definedName>
  </definedNames>
  <calcPr calcId="125725"/>
</workbook>
</file>

<file path=xl/calcChain.xml><?xml version="1.0" encoding="utf-8"?>
<calcChain xmlns="http://schemas.openxmlformats.org/spreadsheetml/2006/main">
  <c r="AU21" i="123"/>
  <c r="AU31"/>
  <c r="AO24"/>
  <c r="AN22"/>
  <c r="AE22"/>
  <c r="AF21"/>
  <c r="AE21"/>
  <c r="AE20" s="1"/>
  <c r="AG20"/>
  <c r="X20"/>
  <c r="V20"/>
  <c r="W21"/>
  <c r="V21"/>
  <c r="V22"/>
  <c r="L20"/>
  <c r="L21"/>
  <c r="D20"/>
  <c r="K20"/>
  <c r="J20"/>
  <c r="I20"/>
  <c r="H20"/>
  <c r="G20"/>
  <c r="F20"/>
  <c r="E20"/>
  <c r="D21"/>
  <c r="K31"/>
  <c r="L33"/>
  <c r="K24"/>
  <c r="J24"/>
  <c r="I24"/>
  <c r="H24"/>
  <c r="G24"/>
  <c r="F24"/>
  <c r="E24"/>
  <c r="D22"/>
  <c r="W15" i="165"/>
  <c r="V15"/>
  <c r="U15"/>
  <c r="T15"/>
  <c r="S15"/>
  <c r="R15"/>
  <c r="U16"/>
  <c r="T16"/>
  <c r="S16"/>
  <c r="R16"/>
  <c r="AK16" i="122" l="1"/>
  <c r="AK17"/>
  <c r="AK20"/>
  <c r="AK26"/>
  <c r="AK25"/>
  <c r="AK24"/>
  <c r="AK23"/>
  <c r="AK22"/>
  <c r="AK21"/>
  <c r="AF16"/>
  <c r="AF17"/>
  <c r="AD16"/>
  <c r="AD17"/>
  <c r="AA16"/>
  <c r="AA17"/>
  <c r="Y16"/>
  <c r="Y17"/>
  <c r="AF20"/>
  <c r="AA20"/>
  <c r="V16"/>
  <c r="V17"/>
  <c r="T16"/>
  <c r="T17"/>
  <c r="V20"/>
  <c r="AI16"/>
  <c r="AI17"/>
  <c r="AI18"/>
  <c r="AI19"/>
  <c r="AD18"/>
  <c r="Y18"/>
  <c r="T18"/>
  <c r="Q16"/>
  <c r="Q17"/>
  <c r="Q20"/>
  <c r="O18"/>
  <c r="O17" s="1"/>
  <c r="O16" s="1"/>
  <c r="L16"/>
  <c r="J16"/>
  <c r="L17"/>
  <c r="J17"/>
  <c r="L20"/>
  <c r="J18"/>
  <c r="DB32" i="120"/>
  <c r="DA32"/>
  <c r="CZ32"/>
  <c r="DD30"/>
  <c r="DB23"/>
  <c r="DA23"/>
  <c r="CZ23"/>
  <c r="CZ20" s="1"/>
  <c r="CZ19" s="1"/>
  <c r="CX21"/>
  <c r="DD20"/>
  <c r="DB20"/>
  <c r="DA20"/>
  <c r="DA19" s="1"/>
  <c r="CX20"/>
  <c r="DD19"/>
  <c r="DB19"/>
  <c r="CX19"/>
  <c r="D21"/>
  <c r="CP30"/>
  <c r="CP20" s="1"/>
  <c r="CP19" s="1"/>
  <c r="CL32"/>
  <c r="CL28"/>
  <c r="CL27"/>
  <c r="CL23"/>
  <c r="CL20" s="1"/>
  <c r="CL19" s="1"/>
  <c r="CJ21"/>
  <c r="CJ20"/>
  <c r="CJ19" s="1"/>
  <c r="CB30"/>
  <c r="CB20" s="1"/>
  <c r="CB19" s="1"/>
  <c r="BX32"/>
  <c r="BX23"/>
  <c r="BV21"/>
  <c r="BX20"/>
  <c r="BX19" s="1"/>
  <c r="BW20"/>
  <c r="BV20"/>
  <c r="BV19"/>
  <c r="BN30"/>
  <c r="BN20" s="1"/>
  <c r="BN19" s="1"/>
  <c r="BJ32"/>
  <c r="BJ23"/>
  <c r="BH21"/>
  <c r="BJ20"/>
  <c r="BJ19" s="1"/>
  <c r="BH20"/>
  <c r="BH19" s="1"/>
  <c r="AZ19"/>
  <c r="AZ20"/>
  <c r="AX20"/>
  <c r="AX19" s="1"/>
  <c r="AW19"/>
  <c r="AV19"/>
  <c r="AT19"/>
  <c r="AV20"/>
  <c r="AT20"/>
  <c r="AT21"/>
  <c r="AV23"/>
  <c r="AZ30"/>
  <c r="AV32"/>
  <c r="CN32"/>
  <c r="CM32"/>
  <c r="CN20"/>
  <c r="CM20"/>
  <c r="CN19"/>
  <c r="CM19"/>
  <c r="BZ32"/>
  <c r="BY32"/>
  <c r="BZ20"/>
  <c r="BY20"/>
  <c r="BY19" s="1"/>
  <c r="BZ19"/>
  <c r="BL32"/>
  <c r="BK32"/>
  <c r="BL20"/>
  <c r="BK20"/>
  <c r="BL19"/>
  <c r="BK19"/>
  <c r="AX32"/>
  <c r="AW32"/>
  <c r="AW20"/>
  <c r="AI19"/>
  <c r="AJ19"/>
  <c r="AJ20"/>
  <c r="AI20"/>
  <c r="AJ32"/>
  <c r="AI32"/>
  <c r="H19"/>
  <c r="H23"/>
  <c r="H20" s="1"/>
  <c r="H32"/>
  <c r="AL30"/>
  <c r="AL20"/>
  <c r="AL19" s="1"/>
  <c r="AH32"/>
  <c r="AH23"/>
  <c r="AH20" s="1"/>
  <c r="AH19" s="1"/>
  <c r="AF21"/>
  <c r="AF20"/>
  <c r="AF19"/>
  <c r="CM20" i="125"/>
  <c r="CP20"/>
  <c r="CP21"/>
  <c r="F32" i="120"/>
  <c r="F23"/>
  <c r="F20" s="1"/>
  <c r="G19"/>
  <c r="G20"/>
  <c r="G23"/>
  <c r="D20"/>
  <c r="D19" s="1"/>
  <c r="J30"/>
  <c r="J20" s="1"/>
  <c r="J19" s="1"/>
  <c r="G32"/>
  <c r="BO33" i="119"/>
  <c r="BQ31"/>
  <c r="BO29"/>
  <c r="BO28"/>
  <c r="BO24"/>
  <c r="BO21" s="1"/>
  <c r="BO20" s="1"/>
  <c r="BM22"/>
  <c r="BQ21"/>
  <c r="BQ20" s="1"/>
  <c r="BM21"/>
  <c r="BM20" s="1"/>
  <c r="CD20" i="125"/>
  <c r="BZ20"/>
  <c r="CD21"/>
  <c r="BZ21"/>
  <c r="BZ22"/>
  <c r="CD31"/>
  <c r="CB33"/>
  <c r="BC33" i="119"/>
  <c r="BE31"/>
  <c r="BC24"/>
  <c r="BA22"/>
  <c r="BE21"/>
  <c r="BC21"/>
  <c r="BB21"/>
  <c r="BA21"/>
  <c r="BE20"/>
  <c r="BC20"/>
  <c r="BA20"/>
  <c r="BP20" i="125"/>
  <c r="BL20"/>
  <c r="BL21"/>
  <c r="BL22"/>
  <c r="BP21"/>
  <c r="BM21"/>
  <c r="BP31"/>
  <c r="BN33"/>
  <c r="AE33" i="119"/>
  <c r="AG31"/>
  <c r="AE24"/>
  <c r="AC22"/>
  <c r="AG21"/>
  <c r="AG20" s="1"/>
  <c r="AE21"/>
  <c r="AC21"/>
  <c r="AE20"/>
  <c r="AC20"/>
  <c r="AQ33"/>
  <c r="AS31"/>
  <c r="AQ24"/>
  <c r="AO22"/>
  <c r="AS21"/>
  <c r="AS20" s="1"/>
  <c r="AQ21"/>
  <c r="AO21"/>
  <c r="AQ20"/>
  <c r="AO20"/>
  <c r="AZ33" i="125"/>
  <c r="BB20"/>
  <c r="BB21"/>
  <c r="BB31"/>
  <c r="AX20"/>
  <c r="AX21"/>
  <c r="AX22"/>
  <c r="AN20"/>
  <c r="AJ20"/>
  <c r="AL33"/>
  <c r="AN31"/>
  <c r="AN21" s="1"/>
  <c r="AJ21"/>
  <c r="AJ22"/>
  <c r="S21" i="119"/>
  <c r="S20" s="1"/>
  <c r="S24"/>
  <c r="U20"/>
  <c r="Q20"/>
  <c r="U21"/>
  <c r="Q21"/>
  <c r="S33"/>
  <c r="U31"/>
  <c r="Q22"/>
  <c r="V24" i="151"/>
  <c r="T24"/>
  <c r="V27"/>
  <c r="T25"/>
  <c r="AL20" i="126"/>
  <c r="AJ20"/>
  <c r="AH20"/>
  <c r="AG20"/>
  <c r="AJ21"/>
  <c r="AL21"/>
  <c r="AH21"/>
  <c r="AG21"/>
  <c r="AJ28"/>
  <c r="AG28"/>
  <c r="AJ29"/>
  <c r="AG29"/>
  <c r="AL26"/>
  <c r="AG26"/>
  <c r="AG27"/>
  <c r="AJ24"/>
  <c r="AG24"/>
  <c r="AG25"/>
  <c r="AH22"/>
  <c r="AG22"/>
  <c r="AG23"/>
  <c r="AF22"/>
  <c r="AE20"/>
  <c r="AC20"/>
  <c r="AA20"/>
  <c r="Z20"/>
  <c r="AE21"/>
  <c r="AC21"/>
  <c r="AA21"/>
  <c r="Z21"/>
  <c r="AC28"/>
  <c r="Z28"/>
  <c r="AE26"/>
  <c r="Z26"/>
  <c r="Z27"/>
  <c r="S20"/>
  <c r="AC24"/>
  <c r="Z24"/>
  <c r="Z25"/>
  <c r="Z22"/>
  <c r="Y22"/>
  <c r="V20"/>
  <c r="T20"/>
  <c r="X21"/>
  <c r="X20" s="1"/>
  <c r="V21"/>
  <c r="T21"/>
  <c r="S21"/>
  <c r="V28"/>
  <c r="S28"/>
  <c r="S29"/>
  <c r="X26"/>
  <c r="S26"/>
  <c r="V24"/>
  <c r="S24"/>
  <c r="T22"/>
  <c r="S22"/>
  <c r="S23"/>
  <c r="R22"/>
  <c r="O28"/>
  <c r="L28"/>
  <c r="Q26"/>
  <c r="O24"/>
  <c r="N24"/>
  <c r="M24"/>
  <c r="L24"/>
  <c r="M22"/>
  <c r="L22"/>
  <c r="K22"/>
  <c r="Q20"/>
  <c r="O20"/>
  <c r="M20"/>
  <c r="H20"/>
  <c r="J20"/>
  <c r="F20"/>
  <c r="H24"/>
  <c r="G24"/>
  <c r="F24"/>
  <c r="E24"/>
  <c r="H28"/>
  <c r="E28"/>
  <c r="J26"/>
  <c r="F22"/>
  <c r="E22"/>
  <c r="D22"/>
  <c r="CR20" i="125"/>
  <c r="CQ20"/>
  <c r="CO20"/>
  <c r="CN20"/>
  <c r="CR21"/>
  <c r="CN21"/>
  <c r="CP33"/>
  <c r="CP34"/>
  <c r="CR31"/>
  <c r="CR32"/>
  <c r="CP24"/>
  <c r="CP30"/>
  <c r="CP29"/>
  <c r="CP28"/>
  <c r="CP27"/>
  <c r="CP26"/>
  <c r="CP25"/>
  <c r="CN22"/>
  <c r="CN23"/>
  <c r="CM24"/>
  <c r="CM21" s="1"/>
  <c r="CM33"/>
  <c r="CM34"/>
  <c r="CM31"/>
  <c r="CM32"/>
  <c r="CM30"/>
  <c r="CM29"/>
  <c r="CM28"/>
  <c r="CM27"/>
  <c r="CM26"/>
  <c r="CM25"/>
  <c r="CM22"/>
  <c r="CM23"/>
  <c r="CB20"/>
  <c r="CB21"/>
  <c r="CB24"/>
  <c r="CB29"/>
  <c r="BY30"/>
  <c r="BY29"/>
  <c r="CB28"/>
  <c r="BY28"/>
  <c r="BY33"/>
  <c r="BY31"/>
  <c r="BY22"/>
  <c r="BN20"/>
  <c r="BN21"/>
  <c r="BN24"/>
  <c r="BK33"/>
  <c r="BK31"/>
  <c r="BK24"/>
  <c r="BK22"/>
  <c r="AZ20"/>
  <c r="AZ21"/>
  <c r="AZ24"/>
  <c r="AW20"/>
  <c r="AW21"/>
  <c r="AW33"/>
  <c r="AW31"/>
  <c r="AW24"/>
  <c r="AW27"/>
  <c r="AW22"/>
  <c r="AL20"/>
  <c r="AL21"/>
  <c r="AL24"/>
  <c r="AI20"/>
  <c r="AI21"/>
  <c r="AI24"/>
  <c r="AI31"/>
  <c r="AI33"/>
  <c r="AI26"/>
  <c r="AI22"/>
  <c r="Z20"/>
  <c r="X20"/>
  <c r="V20"/>
  <c r="X21"/>
  <c r="V21"/>
  <c r="X33"/>
  <c r="Z31"/>
  <c r="X24"/>
  <c r="V22"/>
  <c r="U20"/>
  <c r="U21"/>
  <c r="U31"/>
  <c r="U33"/>
  <c r="U24"/>
  <c r="U25"/>
  <c r="U22"/>
  <c r="D30"/>
  <c r="D29"/>
  <c r="D28"/>
  <c r="D27"/>
  <c r="D26"/>
  <c r="D25"/>
  <c r="D24"/>
  <c r="D23"/>
  <c r="D22"/>
  <c r="D21" s="1"/>
  <c r="D20" s="1"/>
  <c r="AB15" i="127"/>
  <c r="AA15"/>
  <c r="Z15"/>
  <c r="Y15"/>
  <c r="X15"/>
  <c r="W15"/>
  <c r="V15"/>
  <c r="U15"/>
  <c r="AB16"/>
  <c r="AA16"/>
  <c r="Z16"/>
  <c r="Y16"/>
  <c r="X16"/>
  <c r="W16"/>
  <c r="V16"/>
  <c r="U16"/>
  <c r="AB17"/>
  <c r="AA17"/>
  <c r="Z17"/>
  <c r="Y17"/>
  <c r="X17"/>
  <c r="W17"/>
  <c r="V17"/>
  <c r="U17"/>
  <c r="M15" i="165"/>
  <c r="M16"/>
  <c r="M19"/>
  <c r="M17"/>
  <c r="M25"/>
  <c r="M24"/>
  <c r="M23"/>
  <c r="M22"/>
  <c r="M21"/>
  <c r="M20"/>
  <c r="M18"/>
  <c r="U19"/>
  <c r="T19"/>
  <c r="F15"/>
  <c r="F16"/>
  <c r="F17"/>
  <c r="F19"/>
  <c r="F26"/>
  <c r="F28"/>
  <c r="F29"/>
  <c r="F27"/>
  <c r="F25"/>
  <c r="I27"/>
  <c r="I26" s="1"/>
  <c r="I24"/>
  <c r="F24" s="1"/>
  <c r="I23"/>
  <c r="F23" s="1"/>
  <c r="I20"/>
  <c r="D29"/>
  <c r="I29" s="1"/>
  <c r="I28" s="1"/>
  <c r="D27"/>
  <c r="D26" s="1"/>
  <c r="D25"/>
  <c r="I25" s="1"/>
  <c r="D24"/>
  <c r="D23"/>
  <c r="D22"/>
  <c r="I22" s="1"/>
  <c r="F22" s="1"/>
  <c r="D21"/>
  <c r="I21" s="1"/>
  <c r="F21" s="1"/>
  <c r="D20"/>
  <c r="D18"/>
  <c r="I18" s="1"/>
  <c r="AK26" i="115"/>
  <c r="AM26" s="1"/>
  <c r="K23" i="165" s="1"/>
  <c r="AI26" i="115"/>
  <c r="AI22" s="1"/>
  <c r="AI19" s="1"/>
  <c r="AI18" s="1"/>
  <c r="AE31"/>
  <c r="AE29"/>
  <c r="AE20"/>
  <c r="L21"/>
  <c r="L20" s="1"/>
  <c r="M21"/>
  <c r="O22"/>
  <c r="N22"/>
  <c r="M28"/>
  <c r="L28"/>
  <c r="K28" s="1"/>
  <c r="AK28" s="1"/>
  <c r="AM28" s="1"/>
  <c r="K25" i="165" s="1"/>
  <c r="H28" i="115"/>
  <c r="M27"/>
  <c r="L27"/>
  <c r="K27" s="1"/>
  <c r="AK27" s="1"/>
  <c r="AM27" s="1"/>
  <c r="K24" i="165" s="1"/>
  <c r="H27" i="115"/>
  <c r="M26"/>
  <c r="L26"/>
  <c r="K26" s="1"/>
  <c r="H26"/>
  <c r="M25"/>
  <c r="L25"/>
  <c r="K25" s="1"/>
  <c r="AG25" s="1"/>
  <c r="H25"/>
  <c r="M24"/>
  <c r="L24"/>
  <c r="K24" s="1"/>
  <c r="AE24" s="1"/>
  <c r="H24"/>
  <c r="O31"/>
  <c r="N31"/>
  <c r="M32"/>
  <c r="M31" s="1"/>
  <c r="L32"/>
  <c r="K32" s="1"/>
  <c r="AC32" s="1"/>
  <c r="AM32" s="1"/>
  <c r="H32"/>
  <c r="M30"/>
  <c r="M29" s="1"/>
  <c r="L30"/>
  <c r="H30"/>
  <c r="L23"/>
  <c r="L22" s="1"/>
  <c r="M23"/>
  <c r="M22" s="1"/>
  <c r="H23"/>
  <c r="H22" s="1"/>
  <c r="H19" s="1"/>
  <c r="H21"/>
  <c r="H20" s="1"/>
  <c r="O29"/>
  <c r="N29"/>
  <c r="L29"/>
  <c r="O20"/>
  <c r="O19" s="1"/>
  <c r="O18" s="1"/>
  <c r="N20"/>
  <c r="N19" s="1"/>
  <c r="N18" s="1"/>
  <c r="M20"/>
  <c r="H31"/>
  <c r="H29"/>
  <c r="BZ19" i="12"/>
  <c r="BW20"/>
  <c r="BW19" s="1"/>
  <c r="BW24"/>
  <c r="BW23"/>
  <c r="BW22"/>
  <c r="BZ25"/>
  <c r="BW25" s="1"/>
  <c r="BW28"/>
  <c r="BZ28"/>
  <c r="BZ30"/>
  <c r="BW31"/>
  <c r="BW30" s="1"/>
  <c r="BP19"/>
  <c r="BM20"/>
  <c r="BM19" s="1"/>
  <c r="BP21"/>
  <c r="BM22"/>
  <c r="BM23"/>
  <c r="BM24"/>
  <c r="BM25"/>
  <c r="BM26"/>
  <c r="BM27"/>
  <c r="BM29"/>
  <c r="BM28" s="1"/>
  <c r="BP28"/>
  <c r="BM30"/>
  <c r="BP30"/>
  <c r="BM31"/>
  <c r="BC27"/>
  <c r="BC26"/>
  <c r="BC25"/>
  <c r="BC22"/>
  <c r="BC23"/>
  <c r="BC19"/>
  <c r="BF19"/>
  <c r="AJ30"/>
  <c r="AS31"/>
  <c r="AS30" s="1"/>
  <c r="AS29"/>
  <c r="AS28" s="1"/>
  <c r="AV30"/>
  <c r="AV28"/>
  <c r="AS27"/>
  <c r="AS26"/>
  <c r="AS22"/>
  <c r="AS25"/>
  <c r="AS24"/>
  <c r="AS20"/>
  <c r="AS19" s="1"/>
  <c r="AV19"/>
  <c r="AI23"/>
  <c r="AI24"/>
  <c r="AI25"/>
  <c r="AI26"/>
  <c r="AI27"/>
  <c r="I27"/>
  <c r="BZ27" s="1"/>
  <c r="BW27" s="1"/>
  <c r="H27"/>
  <c r="I26"/>
  <c r="CJ26" s="1"/>
  <c r="CG26" s="1"/>
  <c r="H26"/>
  <c r="I25"/>
  <c r="CJ25" s="1"/>
  <c r="CG25" s="1"/>
  <c r="H25"/>
  <c r="I24"/>
  <c r="CJ24" s="1"/>
  <c r="CG24" s="1"/>
  <c r="H24"/>
  <c r="I23"/>
  <c r="P23" s="1"/>
  <c r="Q23" s="1"/>
  <c r="T23" s="1"/>
  <c r="H23"/>
  <c r="I31"/>
  <c r="AL31" s="1"/>
  <c r="H31"/>
  <c r="H30" s="1"/>
  <c r="I29"/>
  <c r="I28" s="1"/>
  <c r="H29"/>
  <c r="H28" s="1"/>
  <c r="I22"/>
  <c r="CJ22" s="1"/>
  <c r="H22"/>
  <c r="H21" s="1"/>
  <c r="I20"/>
  <c r="I19" s="1"/>
  <c r="H20"/>
  <c r="H19" s="1"/>
  <c r="F19" i="120" l="1"/>
  <c r="BY24" i="125"/>
  <c r="BY21" s="1"/>
  <c r="BY20" s="1"/>
  <c r="BK21"/>
  <c r="BK20" s="1"/>
  <c r="AE19" i="115"/>
  <c r="AE18" s="1"/>
  <c r="AM24"/>
  <c r="K21" i="165" s="1"/>
  <c r="AE22" i="115"/>
  <c r="K29" i="165"/>
  <c r="K28" s="1"/>
  <c r="AM31" i="115"/>
  <c r="AG22"/>
  <c r="AG19" s="1"/>
  <c r="AG18" s="1"/>
  <c r="AM25"/>
  <c r="K22" i="165" s="1"/>
  <c r="L19" i="115"/>
  <c r="AK22"/>
  <c r="AK19" s="1"/>
  <c r="AK18" s="1"/>
  <c r="L31"/>
  <c r="K31" s="1"/>
  <c r="AC31" s="1"/>
  <c r="M19"/>
  <c r="M18" s="1"/>
  <c r="F18" i="165"/>
  <c r="I17"/>
  <c r="I19"/>
  <c r="D17"/>
  <c r="D19"/>
  <c r="D28"/>
  <c r="F20"/>
  <c r="K29" i="115"/>
  <c r="K30"/>
  <c r="AC30" s="1"/>
  <c r="K23"/>
  <c r="H18"/>
  <c r="K21"/>
  <c r="AC21" s="1"/>
  <c r="BP18" i="12"/>
  <c r="BP17" s="1"/>
  <c r="BM21"/>
  <c r="CG22"/>
  <c r="AI31"/>
  <c r="AI30" s="1"/>
  <c r="AL30"/>
  <c r="BM18"/>
  <c r="BM17" s="1"/>
  <c r="H18"/>
  <c r="H17" s="1"/>
  <c r="P22"/>
  <c r="P26"/>
  <c r="Q26" s="1"/>
  <c r="T26" s="1"/>
  <c r="CJ20"/>
  <c r="CJ31"/>
  <c r="P25"/>
  <c r="Q25" s="1"/>
  <c r="T25" s="1"/>
  <c r="P31"/>
  <c r="I30"/>
  <c r="I21"/>
  <c r="I18" s="1"/>
  <c r="I17" s="1"/>
  <c r="AL20"/>
  <c r="AV23"/>
  <c r="CJ29"/>
  <c r="P20"/>
  <c r="P24"/>
  <c r="Q24" s="1"/>
  <c r="T24" s="1"/>
  <c r="P29"/>
  <c r="AL29"/>
  <c r="BF24"/>
  <c r="BZ26"/>
  <c r="CJ23"/>
  <c r="CG23" s="1"/>
  <c r="CJ27"/>
  <c r="CG27" s="1"/>
  <c r="P27"/>
  <c r="Q27" s="1"/>
  <c r="T27" s="1"/>
  <c r="AL22"/>
  <c r="AC23" i="115" l="1"/>
  <c r="K22"/>
  <c r="AC20"/>
  <c r="AM21"/>
  <c r="AM30"/>
  <c r="AC29"/>
  <c r="L18"/>
  <c r="I16" i="165"/>
  <c r="I15" s="1"/>
  <c r="D16"/>
  <c r="D15" s="1"/>
  <c r="AS23" i="12"/>
  <c r="AS21" s="1"/>
  <c r="AS18" s="1"/>
  <c r="AS17" s="1"/>
  <c r="AV21"/>
  <c r="AV18" s="1"/>
  <c r="AV17" s="1"/>
  <c r="CJ21"/>
  <c r="Q31"/>
  <c r="T31" s="1"/>
  <c r="T30" s="1"/>
  <c r="P30"/>
  <c r="Q30" s="1"/>
  <c r="AI29"/>
  <c r="AI28" s="1"/>
  <c r="AL28"/>
  <c r="CG29"/>
  <c r="CG28" s="1"/>
  <c r="CJ28"/>
  <c r="CG20"/>
  <c r="CG19" s="1"/>
  <c r="CG18" s="1"/>
  <c r="CJ19"/>
  <c r="CG21"/>
  <c r="Q29"/>
  <c r="T29" s="1"/>
  <c r="T28" s="1"/>
  <c r="P28"/>
  <c r="Q28" s="1"/>
  <c r="BF21"/>
  <c r="BF18" s="1"/>
  <c r="BF17" s="1"/>
  <c r="BC24"/>
  <c r="BC21" s="1"/>
  <c r="BC18" s="1"/>
  <c r="BC17" s="1"/>
  <c r="Q20"/>
  <c r="P19"/>
  <c r="CG31"/>
  <c r="CG30" s="1"/>
  <c r="CJ30"/>
  <c r="AL21"/>
  <c r="AI22"/>
  <c r="AI21" s="1"/>
  <c r="BW26"/>
  <c r="BW21" s="1"/>
  <c r="BW18" s="1"/>
  <c r="BW17" s="1"/>
  <c r="BZ21"/>
  <c r="BZ18" s="1"/>
  <c r="BZ17" s="1"/>
  <c r="AI20"/>
  <c r="AL19"/>
  <c r="AI19" s="1"/>
  <c r="AI18" s="1"/>
  <c r="AI17" s="1"/>
  <c r="Q22"/>
  <c r="P21"/>
  <c r="AM29" i="115" l="1"/>
  <c r="K27" i="165"/>
  <c r="K26" s="1"/>
  <c r="AM23" i="115"/>
  <c r="AC22"/>
  <c r="AC19"/>
  <c r="AC18" s="1"/>
  <c r="K18" i="165"/>
  <c r="K17" s="1"/>
  <c r="AM20" i="115"/>
  <c r="Q19" i="12"/>
  <c r="Q18" s="1"/>
  <c r="Q17" s="1"/>
  <c r="T20"/>
  <c r="T19" s="1"/>
  <c r="AL18"/>
  <c r="AL17" s="1"/>
  <c r="P18"/>
  <c r="P17" s="1"/>
  <c r="CG17"/>
  <c r="T22"/>
  <c r="T21" s="1"/>
  <c r="T18" s="1"/>
  <c r="T17" s="1"/>
  <c r="Q21"/>
  <c r="CJ18"/>
  <c r="CJ17" s="1"/>
  <c r="K20" i="115"/>
  <c r="K19" s="1"/>
  <c r="K18" s="1"/>
  <c r="K20" i="165" l="1"/>
  <c r="K19" s="1"/>
  <c r="K16" s="1"/>
  <c r="K15" s="1"/>
  <c r="AM22" i="115"/>
  <c r="AM19" s="1"/>
  <c r="AM18" s="1"/>
</calcChain>
</file>

<file path=xl/sharedStrings.xml><?xml version="1.0" encoding="utf-8"?>
<sst xmlns="http://schemas.openxmlformats.org/spreadsheetml/2006/main" count="13521" uniqueCount="1015">
  <si>
    <t>…</t>
  </si>
  <si>
    <t>к приказу Минэнерго России</t>
  </si>
  <si>
    <t>МВт</t>
  </si>
  <si>
    <t>Итого за период реализации инвестиционной программы</t>
  </si>
  <si>
    <t>Идентифика-тор инвестицион-ного проекта</t>
  </si>
  <si>
    <t>МВ×А</t>
  </si>
  <si>
    <t>Мвар</t>
  </si>
  <si>
    <t>I кв.</t>
  </si>
  <si>
    <t>II кв.</t>
  </si>
  <si>
    <t>III кв.</t>
  </si>
  <si>
    <t>IV кв.</t>
  </si>
  <si>
    <t>месяц и год составления сметной документации</t>
  </si>
  <si>
    <t>в ценах, сложившихся ко времени составления сметной документации, млн рублей (с НДС)</t>
  </si>
  <si>
    <t>в базисном уровне цен</t>
  </si>
  <si>
    <t>Всего, в т.ч.:</t>
  </si>
  <si>
    <t>Наименование</t>
  </si>
  <si>
    <t>Субъекты Российской Федерации, 
на территории 
которых 
реализуется 
инвестиционный 
проект</t>
  </si>
  <si>
    <t>Единицы измерения</t>
  </si>
  <si>
    <t>Полная сметная стоимость инвестиционного проекта в соответствии с утвержденной проектной документацией</t>
  </si>
  <si>
    <t>План</t>
  </si>
  <si>
    <t>год N</t>
  </si>
  <si>
    <t>Федеральные округа, на территории 
которых 
реализуется 
инвестиционный 
проект</t>
  </si>
  <si>
    <t>в прогнозных ценах соответствующих лет</t>
  </si>
  <si>
    <t>Примечание</t>
  </si>
  <si>
    <t>млн рублей (без НДС)</t>
  </si>
  <si>
    <t>федерального бюджета</t>
  </si>
  <si>
    <t>бюджетов субъектов Российской Федерации</t>
  </si>
  <si>
    <t>иных источников финансирования</t>
  </si>
  <si>
    <t>Общий объем финансирования, в том числе за счет:</t>
  </si>
  <si>
    <t>проектно-изыскательские работы</t>
  </si>
  <si>
    <t>строительные работы, реконструкция, монтаж оборудования</t>
  </si>
  <si>
    <t xml:space="preserve">  Наименование инвестиционного проекта (группы инвестиционных проектов)</t>
  </si>
  <si>
    <t>Идентифика-
тор инвестицион-ного проекта</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</si>
  <si>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</si>
  <si>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до</t>
  </si>
  <si>
    <t>после</t>
  </si>
  <si>
    <t>До</t>
  </si>
  <si>
    <t>После</t>
  </si>
  <si>
    <t>Финансирование капитальных вложений в прогнозных ценах соответствующих лет, млн рублей (с НДС)</t>
  </si>
  <si>
    <t>Итого за период реализации инвестиционной программы
(план)</t>
  </si>
  <si>
    <t xml:space="preserve">Остаток финансирования капитальных вложений в прогнозных ценах соответствующих лет,  млн рублей 
(с НДС) </t>
  </si>
  <si>
    <t xml:space="preserve">Оценка полной стоимости инвестиционного проекта в прогнозных ценах соответствующих лет, млн рублей (с НДС) </t>
  </si>
  <si>
    <t>Схема и программа развития электроэнергетики субъекта Российской Федерации, утвержденные в год (X-1)</t>
  </si>
  <si>
    <t>Наименование обособленного подразделения субъекта электроэнергетики, реализующего инвестиционный проект 
(если применимо)</t>
  </si>
  <si>
    <t xml:space="preserve">Итого за период реализации инвестиционной программы </t>
  </si>
  <si>
    <t>Сроки осуществления мероприятий по технологическому присоединению</t>
  </si>
  <si>
    <t>регламентов рынков электрической энергии  (+;-)</t>
  </si>
  <si>
    <t xml:space="preserve">Инвестиционным проектом осуществляются  обязательные мероприятия по энергосбережению и повышению энергетической эффективности, предусмотренные утвержденной программой в области энергосбережения и повышения энергетической эффективности
(+;-)
</t>
  </si>
  <si>
    <t>Инвестиционным проектом осуществляются  мероприятия по энергосбережению и повышению энергетической эффективности, предусмотренные утвержденной программой в области энергосбережения и повышения энергетической эффективности и
 обеспечивающие достижение утвержденных целевых показателей энергосбережения и повышения энергетической эффективности
(+;-)</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</si>
  <si>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</si>
  <si>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</si>
  <si>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</si>
  <si>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</si>
  <si>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Год раскрытия информации: _________ год</t>
  </si>
  <si>
    <t>Вывод объектов инвестиционной деятельности (мощностей) из эксплуатации</t>
  </si>
  <si>
    <t>основные средства</t>
  </si>
  <si>
    <t>нематериальные активы</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</si>
  <si>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</si>
  <si>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</si>
  <si>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Наименование субъекта Российской Федерации </t>
  </si>
  <si>
    <t>Характеристики объекта электроэнергетики (объекта инвестиционной деятельности)</t>
  </si>
  <si>
    <t>Квартал</t>
  </si>
  <si>
    <t>Планируемый в инвестиционной программе срок постановки объектов электросетевого хозяйства под напряжение</t>
  </si>
  <si>
    <t xml:space="preserve">Срок осуществления мероприятий по технологическому присоединению, выполняемых в рамках инвестиционного проекта  (в соответствии с договором об осуществлении технологического присоединения)
</t>
  </si>
  <si>
    <t>Размер платы за технологическое присоединение (в соответствии с договором об осуществлении технологического присоединения), млн рублей</t>
  </si>
  <si>
    <t>Планируемый в инвестиционной программе срок ввода объектов электросетевого хозяйства в эксплуатацию, год</t>
  </si>
  <si>
    <t>год</t>
  </si>
  <si>
    <t>квартал</t>
  </si>
  <si>
    <t>Наименование заявителя по договору об осуществлении технологического присоединения  объекта электросетевого хозяйства</t>
  </si>
  <si>
    <t>Наличие заключенного договора об осуществлении технологического присоединения</t>
  </si>
  <si>
    <t>Срок ввода объектов электросетевого хозяйства в соответствиии со схемой и программой развития Единой энергетической системы России, утвержденными в год (X-1)</t>
  </si>
  <si>
    <t>Реализация инвестиционного проекта предусматривается решением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t>
  </si>
  <si>
    <t>законодательства Российской Федерации (+;-)</t>
  </si>
  <si>
    <t>Реализация инвестиционного проекта обсулавливается необходимостью выполнения требований:</t>
  </si>
  <si>
    <t>Инвестиционным проектом предусматривается выполнение:</t>
  </si>
  <si>
    <t>Наличие решения о резервировании земель
(+; -; не требуется)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</si>
  <si>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 -; не требуется)</t>
  </si>
  <si>
    <t>Наличие  правоустанав-ливающих документов на земельный участок
(+; -; не требуется)</t>
  </si>
  <si>
    <t>Наличие положительного заключения 
экспертизы проектной документации
(+; -; не требуется)</t>
  </si>
  <si>
    <t>Наличие утвержденной  
проектной 
документации
(+; -; не требуется)</t>
  </si>
  <si>
    <t>Наличие разрешения 
на строи-
тельство
(+; -; не требуется)</t>
  </si>
  <si>
    <t>Наличие утвержденной документации по планировке территории
(+; -; не требуется)</t>
  </si>
  <si>
    <t>Наличие заключения по результатам 
технологического и ценового аудита инвестиционного проекта
(+; -; не требуется)</t>
  </si>
  <si>
    <t>Наличие решения  об изъятии земельных участков для государственных или муниципальных нужд
(+; -; не требуется)</t>
  </si>
  <si>
    <t>Наличие решения о переводе земель или земельных участков из одной категории в другую
(+; -; не требуется)</t>
  </si>
  <si>
    <t>Наименование заявителя по договору об осуществлении технологического присоединения объекта по производству электрической энергии</t>
  </si>
  <si>
    <t>Наименование  присоединяемых объектов электросетевого хозяйства</t>
  </si>
  <si>
    <t xml:space="preserve">Наименование  присоединяемых объектов по производству электрической энергии </t>
  </si>
  <si>
    <t>Реквизиты документа</t>
  </si>
  <si>
    <t>Дата</t>
  </si>
  <si>
    <t>Номер</t>
  </si>
  <si>
    <t>Реквизиты договоров об осуществлении технологического присоединения, предусматривающих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</si>
  <si>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Год ввода в эксплуатацию трансформаторной или иной подстанции, линии электропередачи 
(до реализации инвестиционного проекта)</t>
  </si>
  <si>
    <t>всего</t>
  </si>
  <si>
    <t>Максимальная мощность энергопринимающих устройств  потребителей услуг  по документам о технологическом присоединении, МВт</t>
  </si>
  <si>
    <t>всего, Мвар</t>
  </si>
  <si>
    <t>5</t>
  </si>
  <si>
    <t>5.1</t>
  </si>
  <si>
    <t>5.2</t>
  </si>
  <si>
    <t>6</t>
  </si>
  <si>
    <t>6.1</t>
  </si>
  <si>
    <t>6.2</t>
  </si>
  <si>
    <t>6.3</t>
  </si>
  <si>
    <t>6.4</t>
  </si>
  <si>
    <t>4.1</t>
  </si>
  <si>
    <t>4.1.1</t>
  </si>
  <si>
    <t>4.1.2</t>
  </si>
  <si>
    <t>4.1.3</t>
  </si>
  <si>
    <t>4.1.4</t>
  </si>
  <si>
    <t>4.1.5</t>
  </si>
  <si>
    <t>4.1.6</t>
  </si>
  <si>
    <t>4.2</t>
  </si>
  <si>
    <t>4.3</t>
  </si>
  <si>
    <t>5.3</t>
  </si>
  <si>
    <t>5.4</t>
  </si>
  <si>
    <t>7</t>
  </si>
  <si>
    <t>7.1</t>
  </si>
  <si>
    <t>7.2</t>
  </si>
  <si>
    <t>8</t>
  </si>
  <si>
    <t>8.1</t>
  </si>
  <si>
    <t>8.2</t>
  </si>
  <si>
    <t>9</t>
  </si>
  <si>
    <t>10</t>
  </si>
  <si>
    <t>11</t>
  </si>
  <si>
    <t>8.3</t>
  </si>
  <si>
    <t>8.4</t>
  </si>
  <si>
    <t>противоаварийных мероприятий, предусмотренных актами о расследовании причин аварии (реквизиты актов)</t>
  </si>
  <si>
    <t xml:space="preserve">предписаний федерального органа исполнительной власти, уполномоченного на осуществление федерального государственного энергетического надзора вынесенных по результатам расследования причин аварий (реквизиты предписаний)
</t>
  </si>
  <si>
    <t>иных  предписаний федерального органа исполнительной власти, уполномоченного на осуществление федерального государственного энергетического надзора (реквизиты предписаний)</t>
  </si>
  <si>
    <t>предписаний иных органов государственной власти (указать наименования органов исполнительной власти)</t>
  </si>
  <si>
    <t>Мощность трансформаторной или иной подстанции, реконструкция (модернизация или техническое перевооружение) которой осуществляется в рамках инвестиционного проекта</t>
  </si>
  <si>
    <t>Показатель оценки последствий отказа</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</si>
  <si>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региональный; местный; не относится)</t>
  </si>
  <si>
    <t>Территории муниципальных образований, на территории которых реализуется инвестиционный проект</t>
  </si>
  <si>
    <t>Максимальная мощность энергопринимающих устройств потребителей услуг  по документам о технологическом присоединении</t>
  </si>
  <si>
    <t>Задачи, решаемые в рамках реализации инвестиционного проекта</t>
  </si>
  <si>
    <t>Показатель  оценки технического состояния</t>
  </si>
  <si>
    <t>технического обследования (+;-)</t>
  </si>
  <si>
    <t>Аварийная нагрузка, %</t>
  </si>
  <si>
    <t>Наименование документа, обосновывающего оценку полной стоимости инвестиционного проекта</t>
  </si>
  <si>
    <t>Задачи, решаемые в рамках инвестиционного проекта</t>
  </si>
  <si>
    <t>Принятие основных средств (нематериальных активов) к бухгалтерскому учету</t>
  </si>
  <si>
    <t>Характеристики объектов инвестиционной деятельности</t>
  </si>
  <si>
    <t>оборудование</t>
  </si>
  <si>
    <t>прочие затраты</t>
  </si>
  <si>
    <t>Другое</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</si>
  <si>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</si>
  <si>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значение до</t>
  </si>
  <si>
    <t>значение после</t>
  </si>
  <si>
    <t>4.4</t>
  </si>
  <si>
    <t>7.3</t>
  </si>
  <si>
    <t>7.4</t>
  </si>
  <si>
    <t>9.1</t>
  </si>
  <si>
    <t>9.2</t>
  </si>
  <si>
    <t>9.3</t>
  </si>
  <si>
    <t>9.4</t>
  </si>
  <si>
    <t>10.1</t>
  </si>
  <si>
    <t>10.2</t>
  </si>
  <si>
    <t>Факт 
(Предложение по корректировке утвержденного плана)</t>
  </si>
  <si>
    <t>Утвержденные плановые значения показателей приведены в соответствии с  ______________________________________________________________________________</t>
  </si>
  <si>
    <t xml:space="preserve">                                                                                                              реквизиты решения органа исполнительной власти, утвердившего инвестиционную программу</t>
  </si>
  <si>
    <t>Цели реализации инвестиционных проектов и плановые (фактические) значения количественных показателей, характеризующие достижение таких целей</t>
  </si>
  <si>
    <t>План (Утвержденный план)</t>
  </si>
  <si>
    <t>Предложение по корректировке утвержденного плана</t>
  </si>
  <si>
    <t>Краткое обоснование  корректировки утвержденного плана</t>
  </si>
  <si>
    <t>Текущая стадия реализации инвестиционного проекта</t>
  </si>
  <si>
    <t>Инвестиционная программа_______________________________________________</t>
  </si>
  <si>
    <t>Номер группы инвести-ционных проектов</t>
  </si>
  <si>
    <t xml:space="preserve">Текущая стадия реализации инвестиционного проекта  </t>
  </si>
  <si>
    <t>год (N+2)</t>
  </si>
  <si>
    <t>год (N+1)</t>
  </si>
  <si>
    <t>План
(Утвержденный план)</t>
  </si>
  <si>
    <t>Год начала  реализации инвестиционного проекта</t>
  </si>
  <si>
    <t>Год окончания реализации инвестиционного проекта</t>
  </si>
  <si>
    <t>Год окончания реализации инвестицион-ного проекта</t>
  </si>
  <si>
    <t>Предложение по корректировке утвержденного  плана</t>
  </si>
  <si>
    <t>4.1.7</t>
  </si>
  <si>
    <t>4.2.1</t>
  </si>
  <si>
    <t>4.2.2</t>
  </si>
  <si>
    <t>4.2.3</t>
  </si>
  <si>
    <t>4.2.4</t>
  </si>
  <si>
    <t>4.2.5</t>
  </si>
  <si>
    <t>4.2.6</t>
  </si>
  <si>
    <t>4.2.7</t>
  </si>
  <si>
    <t>км ВЛ
 2-цеп</t>
  </si>
  <si>
    <t>км КЛ</t>
  </si>
  <si>
    <t>4.3.1</t>
  </si>
  <si>
    <t>4.3.2</t>
  </si>
  <si>
    <t>4.3.3</t>
  </si>
  <si>
    <t>4.3.4</t>
  </si>
  <si>
    <t>4.3.5</t>
  </si>
  <si>
    <t>4.3.6</t>
  </si>
  <si>
    <t>4.4.1</t>
  </si>
  <si>
    <t>4.4.2</t>
  </si>
  <si>
    <t>4.4.3</t>
  </si>
  <si>
    <t>4.4.4</t>
  </si>
  <si>
    <t>4.4.5</t>
  </si>
  <si>
    <t>4.4.6</t>
  </si>
  <si>
    <t>Остаток освоения капитальных вложений, 
млн рублей (без НДС)</t>
  </si>
  <si>
    <t>Оценка полной стоимости в прогнозных ценах соответствующих лет, 
млн рублей (без НДС)</t>
  </si>
  <si>
    <t>км ВЛ
 1-цеп</t>
  </si>
  <si>
    <t>5.1.1</t>
  </si>
  <si>
    <t>5.1.2</t>
  </si>
  <si>
    <t>5.1.3</t>
  </si>
  <si>
    <t>5.1.4</t>
  </si>
  <si>
    <t>5.1.5</t>
  </si>
  <si>
    <t>5.1.6</t>
  </si>
  <si>
    <t>5.1.7</t>
  </si>
  <si>
    <t>5.2.1</t>
  </si>
  <si>
    <t>5.2.2</t>
  </si>
  <si>
    <t>5.2.3</t>
  </si>
  <si>
    <t>5.2.4</t>
  </si>
  <si>
    <t>5.2.5</t>
  </si>
  <si>
    <t>5.2.6</t>
  </si>
  <si>
    <t>5.2.7</t>
  </si>
  <si>
    <t>5.3.1</t>
  </si>
  <si>
    <t>5.3.2</t>
  </si>
  <si>
    <t>5.3.3</t>
  </si>
  <si>
    <t>5.3.4</t>
  </si>
  <si>
    <t>5.3.5</t>
  </si>
  <si>
    <t>5.3.6</t>
  </si>
  <si>
    <t>5.4.1</t>
  </si>
  <si>
    <t>5.4.2</t>
  </si>
  <si>
    <t>5.4.3</t>
  </si>
  <si>
    <t>5.4.4</t>
  </si>
  <si>
    <t>5.4.5</t>
  </si>
  <si>
    <t>5.4.6</t>
  </si>
  <si>
    <t>5.5.1</t>
  </si>
  <si>
    <t>5.5.2</t>
  </si>
  <si>
    <t>5.5.3</t>
  </si>
  <si>
    <t>5.5.4</t>
  </si>
  <si>
    <t>5.5.5</t>
  </si>
  <si>
    <t>5.5.6</t>
  </si>
  <si>
    <t>5.6.1</t>
  </si>
  <si>
    <t>5.6.2</t>
  </si>
  <si>
    <t>5.6.3</t>
  </si>
  <si>
    <t>5.6.4</t>
  </si>
  <si>
    <t>5.6.5</t>
  </si>
  <si>
    <t>5.6.6</t>
  </si>
  <si>
    <t>6.1.1</t>
  </si>
  <si>
    <t>6.1.2</t>
  </si>
  <si>
    <t>6.1.3</t>
  </si>
  <si>
    <t>6.1.4</t>
  </si>
  <si>
    <t>6.1.5</t>
  </si>
  <si>
    <t>6.1.6</t>
  </si>
  <si>
    <t>6.1.7</t>
  </si>
  <si>
    <t>6.2.1</t>
  </si>
  <si>
    <t>6.2.2</t>
  </si>
  <si>
    <t>6.2.3</t>
  </si>
  <si>
    <t>6.2.4</t>
  </si>
  <si>
    <t>6.2.5</t>
  </si>
  <si>
    <t>6.2.6</t>
  </si>
  <si>
    <t>6.2.7</t>
  </si>
  <si>
    <t>Приложение  № 1</t>
  </si>
  <si>
    <t>Приложение  № 2</t>
  </si>
  <si>
    <t>км ЛЭП</t>
  </si>
  <si>
    <t>6.3.1</t>
  </si>
  <si>
    <t>6.3.2</t>
  </si>
  <si>
    <t>6.3.3</t>
  </si>
  <si>
    <t>6.3.4</t>
  </si>
  <si>
    <t>6.3.5</t>
  </si>
  <si>
    <t>6.3.6</t>
  </si>
  <si>
    <t>6.3.7</t>
  </si>
  <si>
    <t>6.4.1</t>
  </si>
  <si>
    <t>6.4.2</t>
  </si>
  <si>
    <t>6.4.3</t>
  </si>
  <si>
    <t>6.4.4</t>
  </si>
  <si>
    <t>6.4.5</t>
  </si>
  <si>
    <t>6.4.6</t>
  </si>
  <si>
    <t>6.4.7</t>
  </si>
  <si>
    <t>6.5.1</t>
  </si>
  <si>
    <t>6.5.2</t>
  </si>
  <si>
    <t>6.5.3</t>
  </si>
  <si>
    <t>6.5.4</t>
  </si>
  <si>
    <t>6.5.5</t>
  </si>
  <si>
    <t>6.5.6</t>
  </si>
  <si>
    <t>6.5.7</t>
  </si>
  <si>
    <t>6.6.1</t>
  </si>
  <si>
    <t>6.6.2</t>
  </si>
  <si>
    <t>6.6.3</t>
  </si>
  <si>
    <t>6.6.4</t>
  </si>
  <si>
    <t>6.6.5</t>
  </si>
  <si>
    <t>6.6.6</t>
  </si>
  <si>
    <t>6.6.7</t>
  </si>
  <si>
    <t>7.1.1</t>
  </si>
  <si>
    <t>7.1.2</t>
  </si>
  <si>
    <t>7.1.3</t>
  </si>
  <si>
    <t>7.1.4</t>
  </si>
  <si>
    <t>7.1.5</t>
  </si>
  <si>
    <t>7.1.6</t>
  </si>
  <si>
    <t>7.1.7</t>
  </si>
  <si>
    <t>7.2.1</t>
  </si>
  <si>
    <t>7.2.2</t>
  </si>
  <si>
    <t>7.2.3</t>
  </si>
  <si>
    <t>7.2.4</t>
  </si>
  <si>
    <t>7.2.5</t>
  </si>
  <si>
    <t>7.2.6</t>
  </si>
  <si>
    <t>7.2.7</t>
  </si>
  <si>
    <t>Первоначальная стоимость принимаемых к учету основных средств и нематериальных активов, млн рублей (без НДС)</t>
  </si>
  <si>
    <t xml:space="preserve">                                                         полное наименование субъекта электроэнергетики</t>
  </si>
  <si>
    <t>Принятие основных средств и нематериальных активов к бухгалтерскому учету</t>
  </si>
  <si>
    <t>______________________________________________________________________________________________________________________________________________________________________________</t>
  </si>
  <si>
    <t>реквизиты решения уполномоченного органа исполнительной власти, утвердившего требования к программам в области энергосбережения и повышения энергетической эффективности организаций, осуществляющих регулируемые виды деятельности</t>
  </si>
  <si>
    <t>Идентификатор инвестиционного проекта</t>
  </si>
  <si>
    <t>Значения целевых показателей, годы</t>
  </si>
  <si>
    <t>Наименование целевого показателя</t>
  </si>
  <si>
    <t>Максимальная мощность энергопринимающих устройств по документам о технологическом присоединении, МВт</t>
  </si>
  <si>
    <t>Приложение  № 3</t>
  </si>
  <si>
    <t>всего за вычетом мощности  наиболее крупного (авто-) трансформатора</t>
  </si>
  <si>
    <t>Срок ввода объекта в эксплуатацию, предусмотренный схемой и программой развития электроэнергетики субъекта Российской Федерации</t>
  </si>
  <si>
    <t>Год определения показателей оценки технического состояния и последствий отказа</t>
  </si>
  <si>
    <t>Дата контрольного замерного дня</t>
  </si>
  <si>
    <t>Нагрузка по результатам контрольных замеров трансформаторной или иной подстанции, реконструкция (модернизация, техническое перевооружение, которой предусматривается инвестиционным проектом</t>
  </si>
  <si>
    <t>Проектный высший класс напряжения (рабочее высшее  напряжение), кВ</t>
  </si>
  <si>
    <t>технического освидетельст-вования (+;-)</t>
  </si>
  <si>
    <t>Неудовлетворительное техническое состояние подтверждается  результатами:</t>
  </si>
  <si>
    <t xml:space="preserve">                                              полное наименование субъекта электроэнергетики</t>
  </si>
  <si>
    <t>Идентификатор инвестиционного проекта, для целей реализации которого инвестиционным проектом предусматривается покупка земельного участка</t>
  </si>
  <si>
    <t>Финансирование капитальных вложений в прогнозных ценах соответствующих лет итого за период реализации инвестиционной программы, млн рублей (с НДС)</t>
  </si>
  <si>
    <t>Освоение капитальных вложений в прогнозных ценах соответствующих лет итого за период реализации инвестиционной программы, млн рублей  (без НДС)</t>
  </si>
  <si>
    <t>16.1.1</t>
  </si>
  <si>
    <t>16.1.2</t>
  </si>
  <si>
    <t>16.2.1</t>
  </si>
  <si>
    <t>16.2.2</t>
  </si>
  <si>
    <t>Размер платы за технологическое присоединение (подключение), млн рублей</t>
  </si>
  <si>
    <t>4.3.7</t>
  </si>
  <si>
    <t>4.4.7</t>
  </si>
  <si>
    <t>Постановка объектов электросетевого хозяйства под напряжение и (или) включение объектов капитального строительства для проведения пусконаладочных работ</t>
  </si>
  <si>
    <t>Ввод объектов инвестиционной деятельности (мощностей) в эксплуатацию</t>
  </si>
  <si>
    <t>Приложение  № 6</t>
  </si>
  <si>
    <t>Приложение  № 5</t>
  </si>
  <si>
    <t>Приложение  № 4</t>
  </si>
  <si>
    <t>Приложение  № 7</t>
  </si>
  <si>
    <t>Приложение  № 8</t>
  </si>
  <si>
    <t>Приложение  № 9</t>
  </si>
  <si>
    <t>Приложение  № 10</t>
  </si>
  <si>
    <t>Приложение  № 11</t>
  </si>
  <si>
    <t>Приложение  № 12</t>
  </si>
  <si>
    <t>Приложение  № 13</t>
  </si>
  <si>
    <t>Приложение  № 14</t>
  </si>
  <si>
    <t>Схема теплоснабжения</t>
  </si>
  <si>
    <t>Планируемый в инвестиционной программе срок включения объектов капитального строительства для проведения пусконаладочных работ</t>
  </si>
  <si>
    <t>Реквизиты решения  федерального органа исполнительной власти, органа местного самоуправления об утверждении схемы теплоснабжения
 и соответствующих положений  схемы теплоснабжения</t>
  </si>
  <si>
    <t>Необходимость замены физически изношенного оборудования подтверждается  результатами:</t>
  </si>
  <si>
    <t>Наличие заключенного договора о подключении к системам теплоснабжения</t>
  </si>
  <si>
    <t>Количество заключенных договоров об осуществлении технологического присоединения, предусматривающих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(распределительного устройства объекта по производству электрической энергии)</t>
  </si>
  <si>
    <t>Реквизиты договоров о подключении к системам теплоснабжения, предусматривающих  в технических условиях обязанности сетевой организации по  выполнению мероприятий инвестиционного проекта в качестве мероприятий по подключению теплопотребляющих установок потребителей тепловой энергии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t>
  </si>
  <si>
    <t>Размер платы за подключение в соответствии с договором о подключении к системам теплоснабжения, млн рублей</t>
  </si>
  <si>
    <t>Срок осуществления мероприятий по подключению, выполняемых в рамках инвестиционного проекта  в соответствии с договором о подключении к системам теплоснабжения</t>
  </si>
  <si>
    <t>Планируемый в инвестиционной программе срок ввода  объектов теплоснабжения  в эксплуатацию, год</t>
  </si>
  <si>
    <t>Сроки осуществления мероприятий по подключению</t>
  </si>
  <si>
    <t>Планируемый в инвестиционной программе срок принятия законченных строительством объектов теплоснабжения к бухгалтерскому учету, год</t>
  </si>
  <si>
    <t>Наименование  подключаемых объектов теплоснабжения</t>
  </si>
  <si>
    <t>Наименование заявителя по договору о подключении к системам теплоснабжения объекта теплоснабжения</t>
  </si>
  <si>
    <t>Мощность присоединенных объектов по производству электрической энергии по документам о технологическом присоединении, МВт</t>
  </si>
  <si>
    <t>Наименование объекта теплоснабжения, реконструкция (модернизация или техническое перевооружение) которого осуществляется в рамках инвестиционного проекта</t>
  </si>
  <si>
    <t>всего, Гкал/ч (т/ч, мм)</t>
  </si>
  <si>
    <t>Мощность объекта теплоснабжения (производительность насосной станции, диаметр тепловых сетей) , строительство (реконструкция) которого осуществляется в рамках инвестиционного проекта</t>
  </si>
  <si>
    <t>всего за вычетом мощности  наиболее крупного источника тепловой энергии (насосного агрегата), Гкал/ч (т/ч)</t>
  </si>
  <si>
    <t>Приложение  № 15</t>
  </si>
  <si>
    <t>Фактическая тепловая нагрузка (расход теплоносителя) объекта теплоснабжения, Гкал/ч (т/ч)</t>
  </si>
  <si>
    <t xml:space="preserve"> Номер группы инвести-ционных проектов</t>
  </si>
  <si>
    <t>Наименование объекта теплоснабжения (объекта по производству электрической энергии), реконструкция (модернизация или техническое перевооружение) которого осуществляется в рамках инвестиционного проекта</t>
  </si>
  <si>
    <t>Приложение  № 16</t>
  </si>
  <si>
    <t>Приложение  № 17</t>
  </si>
  <si>
    <t>Идентификаторы инвестиционных проектов, предусматривающих выполнение мероприятий по технологическому присоединению, которые содержатся в качестве обязательства сетевой организации по выполнению требований к усилению существующей электрической сети  в договоре об осуществлении технологического присоединения к электрическим сетям, указанном в столбцах 4 и 5</t>
  </si>
  <si>
    <t>Планируемый в инвестиционной программе срок постановки объектов электросетевого хозяйства под напряжение (включения объектов капитального строительства для проведения пусконаладочных работ), год</t>
  </si>
  <si>
    <t>Планируемый в инвестиционной программе срок ввода объектов электросетевого хозяйства (объектов теплоснабжения) в эксплуатацию, год</t>
  </si>
  <si>
    <t>Мощность (нагрузка) подключенных объектов теплоснабжения  по документам, подтверждающим подключение объектов теплоснабжения к системе теплоснабжения, Гкал/ч</t>
  </si>
  <si>
    <t>Фактическая тепловая мощность, нагрузка (расход теплоносителя) объекта теплоснабжения, Гкал/ч (т/ч)</t>
  </si>
  <si>
    <t>Тепловая мощность объекта теплоснабжения (производительность насосной станции, диаметр тепловых сетей) , строительство (реконструкция) которого осуществляется в рамках инвестиционного проекта</t>
  </si>
  <si>
    <t>Количество заключенных договоров о подключении к системам теплоснабжения, предусматривающих  в технических условиях обязанности сетевой организации по выполнению мероприятий инвестиционного проекта по 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t>
  </si>
  <si>
    <t>Год ввода в эксплуатацию объекта теплоснабжения, объекта по производству электрической энергии
(до реализации инвестиционного проекта)</t>
  </si>
  <si>
    <t>Идентификаторы инвестиционных проектов, предусматривающих выполнение мероприятий по подлкючению к системам теплоснабжения, которые содержатся в качестве ее обязательства по 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по подключению к системе теплоснабжения от существующих тепловых сетей или источников тепловой энергии  до точек подключения соответствующих теплопотребляющих установок потребителей, в договоре о подключении к системам теплоснабжения, указанном в столбцах 4 и 5</t>
  </si>
  <si>
    <t>Форма 2. План финансирования капитальных вложений по инвестиционным проектам</t>
  </si>
  <si>
    <t>Форма 3. План освоения капитальных вложений по инвестиционным проектам</t>
  </si>
  <si>
    <t>Форма 4. План ввода основных средств</t>
  </si>
  <si>
    <t>Форма 5. План ввода основных средств (с распределением по кварталам)</t>
  </si>
  <si>
    <t>Форма 6. Краткое описание инвестиционной программы. Постановка объектов электросетевого хозяйства под напряжение и (или) включение объектов капитального строительства для проведения пусконаладочных работ</t>
  </si>
  <si>
    <t>Форма 8. Краткое описание инвестиционной программы. Вывод объектов инвестиционной деятельности (мощностей) из эксплуатации</t>
  </si>
  <si>
    <t>Форма 7. Краткое описание инвестиционной программы. Ввод объектов инвестиционной деятельности (мощностей) в эксплуатацию</t>
  </si>
  <si>
    <t>Форма 9. Краткое описание инвестиционной программы. Показатели энергетической эффективности</t>
  </si>
  <si>
    <t>Форма 10. Краткое описание инвестиционной программы. Места расположения объектов инвестиционной деятельности и другие показатели инвестиционных проектов</t>
  </si>
  <si>
    <t>Форма 12. Краткое описание инвестиционной программы. Обоснование необходимости реализации инвестиционных проектов</t>
  </si>
  <si>
    <t>Форма 18. Значения целевых показателей, установленные для целей формирования инвестиционной программы</t>
  </si>
  <si>
    <t>Форма 17. Краткое описание инвестиционной программы. Индексы-дефляторы инвестиций в основной капитал (капитальных вложений)</t>
  </si>
  <si>
    <t>Форма 14. Краткое описание инвестиционной программы. Обоснование необходимости реализации инвестиционных проектов</t>
  </si>
  <si>
    <t>Форма 15. Краткое описание инвестиционной программы. Обоснование необходимости реализации инвестиционных проектов</t>
  </si>
  <si>
    <t>Форма 16. Краткое описание инвестиционной программы. Обоснование необходимости реализации инвестиционных проектов</t>
  </si>
  <si>
    <t>Краткое обоснование корректировки утвержденного плана</t>
  </si>
  <si>
    <t xml:space="preserve">План </t>
  </si>
  <si>
    <t>Факт 
(Предложение по корректировке плана)</t>
  </si>
  <si>
    <t xml:space="preserve">Факт 
(Предложение по корректировке утвержденного плана) </t>
  </si>
  <si>
    <t>Итого за период реализации инвестиционной программы
(с учетом предложений по корректировке утвержденного плана)</t>
  </si>
  <si>
    <t>Факт (Предложение по корректировке утвержденного плана)</t>
  </si>
  <si>
    <t>Итого за период реализации инвестиционной программы
(предложение по корректировке утвержденного плана)</t>
  </si>
  <si>
    <t>29.1</t>
  </si>
  <si>
    <t>29.2</t>
  </si>
  <si>
    <t>29.3</t>
  </si>
  <si>
    <t>29.4</t>
  </si>
  <si>
    <t>29.5</t>
  </si>
  <si>
    <t>29.6</t>
  </si>
  <si>
    <t>32.1</t>
  </si>
  <si>
    <t>32.2</t>
  </si>
  <si>
    <t>32.3</t>
  </si>
  <si>
    <t>32.4</t>
  </si>
  <si>
    <t>32.5</t>
  </si>
  <si>
    <t>32.6</t>
  </si>
  <si>
    <t>32.7</t>
  </si>
  <si>
    <t>32.8</t>
  </si>
  <si>
    <t>32.9</t>
  </si>
  <si>
    <t>32.10</t>
  </si>
  <si>
    <t>32.11</t>
  </si>
  <si>
    <t>32.12</t>
  </si>
  <si>
    <t>32.13</t>
  </si>
  <si>
    <t>32.14</t>
  </si>
  <si>
    <t>32.15</t>
  </si>
  <si>
    <t>32.16</t>
  </si>
  <si>
    <t>32.17</t>
  </si>
  <si>
    <t>32.18</t>
  </si>
  <si>
    <t>32.19</t>
  </si>
  <si>
    <t>32.20</t>
  </si>
  <si>
    <t>32.21</t>
  </si>
  <si>
    <t>32.22</t>
  </si>
  <si>
    <t>32.23</t>
  </si>
  <si>
    <t>32.24</t>
  </si>
  <si>
    <t>32.25</t>
  </si>
  <si>
    <t>32.26</t>
  </si>
  <si>
    <t>32.27</t>
  </si>
  <si>
    <t>32.28</t>
  </si>
  <si>
    <t>32.29</t>
  </si>
  <si>
    <t>32.30</t>
  </si>
  <si>
    <t>Индексы- дефляторы, предусмотренные прогнозом социально-экономического развития Российской Федерации на среднесрочный период (в %, к предыдущему году)</t>
  </si>
  <si>
    <t>Наименование индексов-дефляторов, отражающих повышение эффективности инвестиционной деятельности (в %, к предыдущему году)</t>
  </si>
  <si>
    <t>7.3.1</t>
  </si>
  <si>
    <t>7.3.2</t>
  </si>
  <si>
    <t>7.3.3</t>
  </si>
  <si>
    <t>7.3.4</t>
  </si>
  <si>
    <t>7.3.5</t>
  </si>
  <si>
    <t>7.3.6</t>
  </si>
  <si>
    <t>7.3.7</t>
  </si>
  <si>
    <t>7.4.1</t>
  </si>
  <si>
    <t>7.4.2</t>
  </si>
  <si>
    <t>7.4.3</t>
  </si>
  <si>
    <t>7.4.4</t>
  </si>
  <si>
    <t>7.4.5</t>
  </si>
  <si>
    <t>7.4.6</t>
  </si>
  <si>
    <t>7.4.7</t>
  </si>
  <si>
    <t>7.5.1</t>
  </si>
  <si>
    <t>7.5.2</t>
  </si>
  <si>
    <t>7.5.3</t>
  </si>
  <si>
    <t>7.5.4</t>
  </si>
  <si>
    <t>7.5.5</t>
  </si>
  <si>
    <t>7.5.6</t>
  </si>
  <si>
    <t>7.5.7</t>
  </si>
  <si>
    <t>7.6.1</t>
  </si>
  <si>
    <t>7.6.2</t>
  </si>
  <si>
    <t>7.6.3</t>
  </si>
  <si>
    <t>7.6.4</t>
  </si>
  <si>
    <t>7.6.5</t>
  </si>
  <si>
    <t>7.6.6</t>
  </si>
  <si>
    <t>7.6.7</t>
  </si>
  <si>
    <t>8.1.1</t>
  </si>
  <si>
    <t>8.1.2</t>
  </si>
  <si>
    <t>8.1.3</t>
  </si>
  <si>
    <t>8.1.4</t>
  </si>
  <si>
    <t>8.1.5</t>
  </si>
  <si>
    <t>8.1.6</t>
  </si>
  <si>
    <t>8.1.7</t>
  </si>
  <si>
    <t>8.2.1</t>
  </si>
  <si>
    <t>8.2.2</t>
  </si>
  <si>
    <t>8.2.3</t>
  </si>
  <si>
    <t>8.2.4</t>
  </si>
  <si>
    <t>8.2.5</t>
  </si>
  <si>
    <t>8.2.6</t>
  </si>
  <si>
    <t>8.2.7</t>
  </si>
  <si>
    <t>в базисном уровне цен, млн рублей 
(с НДС)</t>
  </si>
  <si>
    <r>
      <rPr>
        <vertAlign val="superscript"/>
        <sz val="12"/>
        <rFont val="Times New Roman"/>
        <family val="1"/>
        <charset val="204"/>
      </rPr>
      <t>1)</t>
    </r>
    <r>
      <rPr>
        <sz val="12"/>
        <rFont val="Times New Roman"/>
        <family val="1"/>
        <charset val="204"/>
      </rPr>
      <t xml:space="preserve"> Вместо слов «Факт (Предложение по корректировке утвержденного плана)» указывается слово «Факт», если год, в отношении которого заполняется столбец, будет завершен по состоянию на плановую дату раскрытия сетевой организацией информации об инвестиционной программе (о проекте инвестиционной программы и (или) проекте изменений, вносимых в инвестиционную программу) и обосновывающих ее материалах, либо в противном случае – слова «Предложение по корректировке утвержденного плана».</t>
    </r>
  </si>
  <si>
    <r>
      <rPr>
        <vertAlign val="superscript"/>
        <sz val="12"/>
        <rFont val="Times New Roman"/>
        <family val="1"/>
        <charset val="204"/>
      </rPr>
      <t>2)</t>
    </r>
    <r>
      <rPr>
        <sz val="12"/>
        <rFont val="Times New Roman"/>
        <family val="1"/>
        <charset val="204"/>
      </rPr>
      <t xml:space="preserve"> Вместо слов «План (Утвержденный план)» указывается слово «План», если на год, в отношении которого заполняется столбец, отсутствует утвержденная инвестиционная программа сетевой организации, либо в противном случае – слова «Утвержденный план».</t>
    </r>
  </si>
  <si>
    <r>
      <rPr>
        <vertAlign val="superscript"/>
        <sz val="12"/>
        <rFont val="Times New Roman"/>
        <family val="1"/>
        <charset val="204"/>
      </rPr>
      <t>3)</t>
    </r>
    <r>
      <rPr>
        <sz val="12"/>
        <rFont val="Times New Roman"/>
        <family val="1"/>
        <charset val="204"/>
      </rPr>
      <t xml:space="preserve"> Словосочетания вида «год N», «год (N-1)», «год (N+1)» в различных падежах заменяются указанием года (четыре цифры и слово «год» в соответствующем падеже), который определяется как первый год реализации инвестиционной программы (проекта инвестиционной программы и (или) изменений, вносимых в утвержденную инвестиционную программу) плюс или минус количество лет, равных числу указанному в словосочетании соответственно после знака «+» или «-».</t>
    </r>
  </si>
  <si>
    <t>Приложение  № 18</t>
  </si>
  <si>
    <t>Приложение  № 19</t>
  </si>
  <si>
    <t xml:space="preserve">                                                                                                                                                             реквизиты решения органа исполнительной власти, утвердившего инвестиционную программу</t>
  </si>
  <si>
    <r>
      <rPr>
        <vertAlign val="superscript"/>
        <sz val="12"/>
        <rFont val="Times New Roman"/>
        <family val="1"/>
        <charset val="204"/>
      </rPr>
      <t>4)</t>
    </r>
    <r>
      <rPr>
        <sz val="12"/>
        <rFont val="Times New Roman"/>
        <family val="1"/>
        <charset val="204"/>
      </rPr>
      <t xml:space="preserve"> «год X» заменяется указанием года (четыре цифры и слово «год» в соответствующем падеже), который определяется как год, в котором сетевой организацией раскрывается информация об инвестиционной программе (о проекте инвестиционной программе и (или) изменений, вносимых в инвестиционную программу).</t>
    </r>
  </si>
  <si>
    <r>
      <rPr>
        <vertAlign val="superscript"/>
        <sz val="12"/>
        <rFont val="Times New Roman"/>
        <family val="1"/>
        <charset val="204"/>
      </rPr>
      <t>1)</t>
    </r>
    <r>
      <rPr>
        <sz val="12"/>
        <rFont val="Times New Roman"/>
        <family val="1"/>
        <charset val="204"/>
      </rPr>
      <t xml:space="preserve"> «год X-1» заменяется указанием года (четыре цифры и слово «год» в соответствующем падеже), предшествующего году, в котором сетевой организацией раскрывается информация об инвестиционной программе (о проекте инвестиционной программе и (или) изменений, вносимых в инвестиционную программу).</t>
    </r>
  </si>
  <si>
    <t>Форма 13. Краткое описание инвестиционной программы. Обоснование необходимости реализации инвестиционных проектов</t>
  </si>
  <si>
    <t>Мощность трансформаторной или иной подстанции (распределительного устройства объекта по производству электрической энергии), строительство (реконструкция) которой осуществляется в рамках инвестиционного проекта, МВА</t>
  </si>
  <si>
    <t>Планируемый в инвестиционной программе срок принятия объектов электросетевого хозяйства к бухгалтерскому учету, год</t>
  </si>
  <si>
    <t>Год принятия к бухгалтерскому учету</t>
  </si>
  <si>
    <t>Первоначальная стоимость, млн рублей</t>
  </si>
  <si>
    <t>№ п/п</t>
  </si>
  <si>
    <r>
      <t>Факт 
(Предложение по корректировке утвержденного плана)</t>
    </r>
    <r>
      <rPr>
        <vertAlign val="superscript"/>
        <sz val="12"/>
        <rFont val="Times New Roman"/>
        <family val="1"/>
        <charset val="204"/>
      </rPr>
      <t>1)</t>
    </r>
  </si>
  <si>
    <r>
      <t>Полная сметная стоимость инвестиционного проекта в соответствии с утвержденной проектной документацией</t>
    </r>
    <r>
      <rPr>
        <vertAlign val="superscript"/>
        <sz val="12"/>
        <rFont val="Times New Roman"/>
        <family val="1"/>
        <charset val="204"/>
      </rPr>
      <t xml:space="preserve"> </t>
    </r>
    <r>
      <rPr>
        <sz val="12"/>
        <rFont val="Times New Roman"/>
        <family val="1"/>
        <charset val="204"/>
      </rPr>
      <t>в базисном уровне цен, млн рублей (без НДС)</t>
    </r>
  </si>
  <si>
    <t>Освоение капитальных вложений в прогнозных ценах соответствующих лет, млн рублей  (без НДС)</t>
  </si>
  <si>
    <t xml:space="preserve">Наименование документа - источника данных </t>
  </si>
  <si>
    <t>Форма 19. Перечень субъектов Российской Федерации, на территории которых инвестиционной программой (проектом инвестиционной программы) организации по управлению единой национальной (общероссийской) электрической сетью предусматривается строительство (реконструкция, модернизация, техническое перевооружение) объектов электросетевого хозяйства, а также находятся объекты электросетевого хозяйства, входящие в единую национальную (общероссийскую) электрическую сеть и не принадлежащие на праве собственности указанной организации</t>
  </si>
  <si>
    <t>Технологическое присоединение объектов по производству электрической энергии</t>
  </si>
  <si>
    <t>Технологическое присоединение объектов электросетевого хозяйства</t>
  </si>
  <si>
    <t>Присоединение источников тепловой энергии или тепловых сетей к системам теплоснабжения</t>
  </si>
  <si>
    <t>средств, полученных от оказания услуг, реализации товаров по регулируемым государством ценам (тарифам)</t>
  </si>
  <si>
    <t>Наименование объекта, выводимого из эксплуатации</t>
  </si>
  <si>
    <t>Идентификатор инвестицион-ного проекта</t>
  </si>
  <si>
    <t>бюджетов субъектов Российской Федерации и муниципальных образований</t>
  </si>
  <si>
    <t>Срок ввода объекта теплоснабжения в соответствии со схемой теплоснабжения поселения, городского округа или города федерального значения, утвержденной федеральным органом исполнительной власти или органом местного самоуправления, год</t>
  </si>
  <si>
    <t xml:space="preserve">
План
(Утвержденный план)</t>
  </si>
  <si>
    <t>Годы</t>
  </si>
  <si>
    <t>5.5</t>
  </si>
  <si>
    <t>… год</t>
  </si>
  <si>
    <t xml:space="preserve"> … год</t>
  </si>
  <si>
    <t>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t>
  </si>
  <si>
    <t xml:space="preserve">в текущих ценах, млн рублей (с НДС) </t>
  </si>
  <si>
    <t>Фактические данные о реализации мероприятий по технологическому присоединению</t>
  </si>
  <si>
    <t xml:space="preserve">год (N-4) </t>
  </si>
  <si>
    <t>год (N-3)</t>
  </si>
  <si>
    <t>год (N-2)</t>
  </si>
  <si>
    <t>МВА</t>
  </si>
  <si>
    <t>км</t>
  </si>
  <si>
    <t>Наименование показателя</t>
  </si>
  <si>
    <t>Единица измерения</t>
  </si>
  <si>
    <t xml:space="preserve">          в том числе не предусматривающие выполнение работ со стороны сетевой организации</t>
  </si>
  <si>
    <r>
      <t>МВт</t>
    </r>
    <r>
      <rPr>
        <vertAlign val="superscript"/>
        <sz val="12"/>
        <color theme="1"/>
        <rFont val="Times New Roman"/>
        <family val="1"/>
        <charset val="204"/>
      </rPr>
      <t>2)</t>
    </r>
  </si>
  <si>
    <r>
      <t>шт.</t>
    </r>
    <r>
      <rPr>
        <vertAlign val="superscript"/>
        <sz val="12"/>
        <color theme="1"/>
        <rFont val="Times New Roman"/>
        <family val="1"/>
        <charset val="204"/>
      </rPr>
      <t>1)</t>
    </r>
  </si>
  <si>
    <t>1</t>
  </si>
  <si>
    <t>1.1</t>
  </si>
  <si>
    <t>1.2</t>
  </si>
  <si>
    <t>1.1.1</t>
  </si>
  <si>
    <t>1.1.2</t>
  </si>
  <si>
    <t>1.1.3</t>
  </si>
  <si>
    <t>1.1.4</t>
  </si>
  <si>
    <t>1.2.1</t>
  </si>
  <si>
    <t>1.2.2</t>
  </si>
  <si>
    <t>1.2.3</t>
  </si>
  <si>
    <t>1.2.4</t>
  </si>
  <si>
    <t>2</t>
  </si>
  <si>
    <t xml:space="preserve">          в том числе только с реконструкцией объектов электросетевого хозяйства</t>
  </si>
  <si>
    <t xml:space="preserve">          в том числе с реконструкцией и новым строительством объектов электросетевого хозяйства</t>
  </si>
  <si>
    <t xml:space="preserve">          в том числе только с новым строительством объектов электросетевого хозяйства</t>
  </si>
  <si>
    <t>Принято обязательств по исполнению договоров об осуществлении технологического присоединения к электрическим сетям за планируемый (истекший) год</t>
  </si>
  <si>
    <t>Исполнено обязательств по договорам об осуществлении технологического присоединения к электрическим сетям за планируемый (истекший) год</t>
  </si>
  <si>
    <t xml:space="preserve">          в том числе затраты на проектно изыскательские работы</t>
  </si>
  <si>
    <t xml:space="preserve">          в том числе затраты на реконструкцию объектов электросетевого хозяйства</t>
  </si>
  <si>
    <t xml:space="preserve">          в том числе затраты на новое строительство объектов электросетевого хозяйства</t>
  </si>
  <si>
    <t xml:space="preserve">          в том числе затраты не включаемые в плату за технологическое присоединение</t>
  </si>
  <si>
    <r>
      <rPr>
        <vertAlign val="superscript"/>
        <sz val="11"/>
        <color theme="1"/>
        <rFont val="Times New Roman"/>
        <family val="1"/>
        <charset val="204"/>
      </rPr>
      <t xml:space="preserve">2) </t>
    </r>
    <r>
      <rPr>
        <sz val="11"/>
        <color theme="1"/>
        <rFont val="Times New Roman"/>
        <family val="1"/>
        <charset val="204"/>
      </rPr>
      <t xml:space="preserve">МВт максимальной мощности энергопринимающих устройств потребителей  </t>
    </r>
  </si>
  <si>
    <t>С2</t>
  </si>
  <si>
    <t>С3</t>
  </si>
  <si>
    <t>С4</t>
  </si>
  <si>
    <t>Индекс сметной стоимости</t>
  </si>
  <si>
    <t>(ст.3+ст.4+ст.5)/3</t>
  </si>
  <si>
    <t>Раздел 1. Технологическое присоединение к электрическим сетям энергопринимающих устройств потребителей максимальной мощностью свыше 150 кВт</t>
  </si>
  <si>
    <t>Раздел 2. Технологическое присоединение к электрическим сетям энергопринимающих устройств потребителей максимальной мощностью до 150 кВт включительно</t>
  </si>
  <si>
    <t>Значения стандартизированных ставок за год (X-1), тыс. рублей</t>
  </si>
  <si>
    <t>Наименование субъекта Российской Федерации</t>
  </si>
  <si>
    <t>1.1.1.1</t>
  </si>
  <si>
    <t>1.1.1.2</t>
  </si>
  <si>
    <t>1.1.1.3</t>
  </si>
  <si>
    <t>1.1.1.4</t>
  </si>
  <si>
    <t>1.1.2.1</t>
  </si>
  <si>
    <t>1.1.2.2</t>
  </si>
  <si>
    <t>1.1.2.3</t>
  </si>
  <si>
    <t>1.1.2.4</t>
  </si>
  <si>
    <t>1.1.3.1</t>
  </si>
  <si>
    <t>1.1.3.2</t>
  </si>
  <si>
    <t>1.1.3.3</t>
  </si>
  <si>
    <t>1.1.3.4</t>
  </si>
  <si>
    <t>1.1.4.1</t>
  </si>
  <si>
    <t>1.1.4.2</t>
  </si>
  <si>
    <t>1.1.4.3</t>
  </si>
  <si>
    <t>1.1.4.4</t>
  </si>
  <si>
    <t>1.1.5</t>
  </si>
  <si>
    <t>1.1.5.1</t>
  </si>
  <si>
    <t>1.1.5.2</t>
  </si>
  <si>
    <t>1.1.5.3</t>
  </si>
  <si>
    <t>1.1.6</t>
  </si>
  <si>
    <t>1.1.6.1</t>
  </si>
  <si>
    <t>1.1.6.2</t>
  </si>
  <si>
    <t>1.2.1.1</t>
  </si>
  <si>
    <t>1.2.1.2</t>
  </si>
  <si>
    <t>1.2.1.3</t>
  </si>
  <si>
    <t>1.2.1.4</t>
  </si>
  <si>
    <t>1.2.2.1</t>
  </si>
  <si>
    <t>1.2.2.2</t>
  </si>
  <si>
    <t>1.2.2.3</t>
  </si>
  <si>
    <t>1.2.2.4</t>
  </si>
  <si>
    <t>1.2.3.1</t>
  </si>
  <si>
    <t>1.2.3.2</t>
  </si>
  <si>
    <t>1.2.3.3</t>
  </si>
  <si>
    <t>1.2.3.4</t>
  </si>
  <si>
    <t>1.2.4.1</t>
  </si>
  <si>
    <t>1.2.4.2</t>
  </si>
  <si>
    <t>1.2.4.3</t>
  </si>
  <si>
    <t>1.2.4.4</t>
  </si>
  <si>
    <t>1.2.5</t>
  </si>
  <si>
    <t>1.2.5.1</t>
  </si>
  <si>
    <t>1.2.5.2</t>
  </si>
  <si>
    <t>1.2.5.3</t>
  </si>
  <si>
    <t>1.2.6</t>
  </si>
  <si>
    <t>1.2.6.1</t>
  </si>
  <si>
    <t>1.2.6.2</t>
  </si>
  <si>
    <t>строительство воздушных линий, на уровне напряжения i</t>
  </si>
  <si>
    <t xml:space="preserve">строительство кабельных линий, на уровне напряжения i </t>
  </si>
  <si>
    <t xml:space="preserve">строительство пунктов секционирования, на уровне напряжения i и (или) диапазоне мощности j  </t>
  </si>
  <si>
    <t xml:space="preserve">строительство комплектных трансформаторных подстанций (КТП), распределительных трансформаторных подстанций (РТП) с уровнем напряжения до 35 кВ,  на уровне напряжения i и (или) диапазоне мощности j  </t>
  </si>
  <si>
    <t>строительство центров питания, подстанций уровнем напряжения 35 кВ и выше (ПС), на уровне напряжения i и (или) диапазоне мощности j</t>
  </si>
  <si>
    <t>ст.6*ст.7*ст.8/1000</t>
  </si>
  <si>
    <t>Раздел 3.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t>
  </si>
  <si>
    <t>нд</t>
  </si>
  <si>
    <t xml:space="preserve">Среднее за 3 года значение фактических данных о реализации мероприятий по технологическому присоединению </t>
  </si>
  <si>
    <t>год (N-1)</t>
  </si>
  <si>
    <r>
      <t>(ст.</t>
    </r>
    <r>
      <rPr>
        <sz val="12"/>
        <color theme="1"/>
        <rFont val="Times New Roman"/>
        <family val="1"/>
        <charset val="204"/>
      </rPr>
      <t>3+ст.4+ст.5)/3</t>
    </r>
  </si>
  <si>
    <r>
      <t>нд</t>
    </r>
    <r>
      <rPr>
        <vertAlign val="superscript"/>
        <sz val="12"/>
        <color theme="1"/>
        <rFont val="Times New Roman"/>
        <family val="1"/>
        <charset val="204"/>
      </rPr>
      <t>3)</t>
    </r>
  </si>
  <si>
    <r>
      <rPr>
        <vertAlign val="superscript"/>
        <sz val="11"/>
        <color theme="1"/>
        <rFont val="Times New Roman"/>
        <family val="1"/>
        <charset val="204"/>
      </rPr>
      <t>6)</t>
    </r>
    <r>
      <rPr>
        <sz val="11"/>
        <color theme="1"/>
        <rFont val="Times New Roman"/>
        <family val="1"/>
        <charset val="204"/>
      </rPr>
      <t xml:space="preserve"> Словосочетания вида «год X», «год (X-1)» заменя.тся указанием года (четыре цифры и слово «год» в соответствующем падеже), который определяется как год, в котором сетевой организацией раскрывается информация об инвестиционной программе (о проекте инвестиционной программе и (или) изменений, вносимых в инвестиционную программу) минус количество лет, равных числу указанному в словосочетании после знака «-».</t>
    </r>
  </si>
  <si>
    <r>
      <t>Год (X-3)</t>
    </r>
    <r>
      <rPr>
        <vertAlign val="superscript"/>
        <sz val="12"/>
        <color theme="1"/>
        <rFont val="Times New Roman"/>
        <family val="1"/>
        <charset val="204"/>
      </rPr>
      <t>6)</t>
    </r>
  </si>
  <si>
    <r>
      <t>Год (X-2)</t>
    </r>
    <r>
      <rPr>
        <vertAlign val="superscript"/>
        <sz val="12"/>
        <color theme="1"/>
        <rFont val="Times New Roman"/>
        <family val="1"/>
        <charset val="204"/>
      </rPr>
      <t>6)</t>
    </r>
  </si>
  <si>
    <r>
      <t>Год (X-1)</t>
    </r>
    <r>
      <rPr>
        <vertAlign val="superscript"/>
        <sz val="12"/>
        <color theme="1"/>
        <rFont val="Times New Roman"/>
        <family val="1"/>
        <charset val="204"/>
      </rPr>
      <t>6)</t>
    </r>
  </si>
  <si>
    <r>
      <t>…</t>
    </r>
    <r>
      <rPr>
        <vertAlign val="superscript"/>
        <sz val="12"/>
        <color theme="1"/>
        <rFont val="Times New Roman"/>
        <family val="1"/>
        <charset val="204"/>
      </rPr>
      <t>4)</t>
    </r>
  </si>
  <si>
    <r>
      <rPr>
        <vertAlign val="superscript"/>
        <sz val="11"/>
        <color theme="1"/>
        <rFont val="Times New Roman"/>
        <family val="1"/>
        <charset val="204"/>
      </rPr>
      <t>7)</t>
    </r>
    <r>
      <rPr>
        <sz val="11"/>
        <color theme="1"/>
        <rFont val="Times New Roman"/>
        <family val="1"/>
        <charset val="204"/>
      </rPr>
      <t xml:space="preserve"> Перечень наименований показателей и их нумерация формируются по аналогии с такой структурой, указанной в пунктах, номера которых начинаются с цифры 1.</t>
    </r>
  </si>
  <si>
    <r>
      <t>…</t>
    </r>
    <r>
      <rPr>
        <vertAlign val="superscript"/>
        <sz val="11"/>
        <color theme="1"/>
        <rFont val="Times New Roman"/>
        <family val="1"/>
        <charset val="204"/>
      </rPr>
      <t>7)</t>
    </r>
  </si>
  <si>
    <t>1.1.6.3</t>
  </si>
  <si>
    <t>1.2.6.3</t>
  </si>
  <si>
    <t>Группа инвестиционных проектов "Технологическое присоединение энергопринимающих устройств потребителей максимальной мощностью до 15 кВт включительно, всего"</t>
  </si>
  <si>
    <t>Наличие обязательств по исполнению договоров об осуществлении технологического присоединения к электрическим сетям по состоянию на 1 января  соответствующего года</t>
  </si>
  <si>
    <t>Ввод объектов инвестиционной деятельности (мощностей) в эксплуатацию в рамках исполнения договоров об осуществлении технологического присоединения к электрическим сетям</t>
  </si>
  <si>
    <t>Постановка объектов электросетевого хозяйства под напряжение в рамках исполнения договоров об осуществлении технологического присоединения к электрическим сетям</t>
  </si>
  <si>
    <t>Освоение капитальных вложений по мероприятиям, реализуемым в рамках исполнения договоров об осуществлении технологического присоединения к электрическим сетям</t>
  </si>
  <si>
    <t>млн рублей
без НДС</t>
  </si>
  <si>
    <r>
      <t>Другое</t>
    </r>
    <r>
      <rPr>
        <vertAlign val="superscript"/>
        <sz val="12"/>
        <color theme="1"/>
        <rFont val="Times New Roman"/>
        <family val="1"/>
        <charset val="204"/>
      </rPr>
      <t>5)</t>
    </r>
  </si>
  <si>
    <r>
      <rPr>
        <vertAlign val="superscript"/>
        <sz val="11"/>
        <color theme="1"/>
        <rFont val="Times New Roman"/>
        <family val="1"/>
        <charset val="204"/>
      </rPr>
      <t>5)</t>
    </r>
    <r>
      <rPr>
        <sz val="11"/>
        <color theme="1"/>
        <rFont val="Times New Roman"/>
        <family val="1"/>
        <charset val="204"/>
      </rPr>
      <t xml:space="preserve"> При необходимости указания единиц измерения отличных от МВт, МВА и км вместо слова "Другое" указывается наименование иной единицы измерения</t>
    </r>
  </si>
  <si>
    <r>
      <rPr>
        <vertAlign val="superscript"/>
        <sz val="11"/>
        <color theme="1"/>
        <rFont val="Times New Roman"/>
        <family val="1"/>
        <charset val="204"/>
      </rPr>
      <t>4)</t>
    </r>
    <r>
      <rPr>
        <sz val="11"/>
        <color theme="1"/>
        <rFont val="Times New Roman"/>
        <family val="1"/>
        <charset val="204"/>
      </rPr>
      <t xml:space="preserve"> Перечень наименований показателей и их нумерация формируются по аналогии с такой структурой, указанной в пунктах, номера которых начинаются с цифры 1</t>
    </r>
  </si>
  <si>
    <t>Фактические значения показателей мощности, протяженности, кВт (км)</t>
  </si>
  <si>
    <r>
      <t>Среднее за 3 года значение фактических показателей мощности, протяженности, кВт (км)</t>
    </r>
    <r>
      <rPr>
        <vertAlign val="superscript"/>
        <sz val="12"/>
        <color theme="1"/>
        <rFont val="Times New Roman"/>
        <family val="1"/>
        <charset val="204"/>
      </rPr>
      <t>1)</t>
    </r>
  </si>
  <si>
    <t>16.1</t>
  </si>
  <si>
    <t>16.2</t>
  </si>
  <si>
    <t>16.3</t>
  </si>
  <si>
    <t>16.4</t>
  </si>
  <si>
    <r>
      <t>Группа инвестиционных проектов "Технологическое присоединение энергопринимающих устройств потребителей максимальной мощностью до 15 кВт включительно, всего"</t>
    </r>
    <r>
      <rPr>
        <vertAlign val="superscript"/>
        <sz val="12"/>
        <color theme="1"/>
        <rFont val="Times New Roman"/>
        <family val="1"/>
        <charset val="204"/>
      </rPr>
      <t>4)</t>
    </r>
    <r>
      <rPr>
        <sz val="12"/>
        <color theme="1"/>
        <rFont val="Times New Roman"/>
        <family val="1"/>
        <charset val="204"/>
      </rPr>
      <t xml:space="preserve"> [п.1.1.1+п.1.1.2+п.1.1.3+
п.1.1.4+п.1.1.5]:</t>
    </r>
  </si>
  <si>
    <t xml:space="preserve">                                                                                                                                                                  реквизиты решения органа исполнительной власти, утвердившего инвестиционную программу</t>
  </si>
  <si>
    <r>
      <t>Плановые значения стоимости на год X</t>
    </r>
    <r>
      <rPr>
        <vertAlign val="superscript"/>
        <sz val="12"/>
        <color theme="1"/>
        <rFont val="Times New Roman"/>
        <family val="1"/>
        <charset val="204"/>
      </rPr>
      <t>6)</t>
    </r>
    <r>
      <rPr>
        <sz val="12"/>
        <color theme="1"/>
        <rFont val="Times New Roman"/>
        <family val="1"/>
        <charset val="204"/>
      </rPr>
      <t>, 
тыс. рублей</t>
    </r>
    <r>
      <rPr>
        <vertAlign val="superscript"/>
        <sz val="12"/>
        <color theme="1"/>
        <rFont val="Times New Roman"/>
        <family val="1"/>
        <charset val="204"/>
      </rPr>
      <t>2)</t>
    </r>
  </si>
  <si>
    <t>Нагрузка трансформаторной или иной подстанции (распределительного устройства объекта по производству электрической энергии) по результатам контрольных замеров</t>
  </si>
  <si>
    <t>Наименование трансформаторной или иной подстанции (распределительного устройства объекта по производству электрической энергии), реконструкция (модернизация или техническое перевооружение) которой осуществляется в рамках инвестиционного проекта</t>
  </si>
  <si>
    <t>Наименование трансформаторной или иной подстанции, линии электропередачи (участка линии электропередачи), реконструкция (модернизация или техническое перевооружение) которой осуществляется в рамках инвестиционного проекта</t>
  </si>
  <si>
    <t>Реквизиты решения  высшего должностного лица (руководителя высшего исполнительного органа государственной власти) субъекта Российской Федерации
 и указание на структурные единицы   схемы и программы (реквизиты решения  органа местного самоуправления об утверждении схемы теплоснабжения
 и указание на структурные единицы      схемы теплоснабжения)</t>
  </si>
  <si>
    <t>Реквизиты решения  высшего должностного лица (руководителя высшего исполнительного органа государственной власти) субъекта Российской Федерации
 и указание на структурные единицы     схемы и программы</t>
  </si>
  <si>
    <t xml:space="preserve">в прогнозных ценах соответствующих лет, млн рублей 
(с НДС) </t>
  </si>
  <si>
    <r>
      <rPr>
        <vertAlign val="superscript"/>
        <sz val="11"/>
        <color theme="1"/>
        <rFont val="Times New Roman"/>
        <family val="1"/>
        <charset val="204"/>
      </rPr>
      <t xml:space="preserve">1) </t>
    </r>
    <r>
      <rPr>
        <sz val="11"/>
        <color theme="1"/>
        <rFont val="Times New Roman"/>
        <family val="1"/>
        <charset val="204"/>
      </rPr>
      <t>шт. договоров об осуществлении технологического присоединения к электрическим сетям</t>
    </r>
  </si>
  <si>
    <r>
      <rPr>
        <vertAlign val="superscript"/>
        <sz val="11"/>
        <color theme="1"/>
        <rFont val="Times New Roman"/>
        <family val="1"/>
        <charset val="204"/>
      </rPr>
      <t xml:space="preserve">3) </t>
    </r>
    <r>
      <rPr>
        <sz val="11"/>
        <color theme="1"/>
        <rFont val="Times New Roman"/>
        <family val="1"/>
        <charset val="204"/>
      </rPr>
      <t>Ячейки, в которых указано слово "нд", заполнению не подлежат</t>
    </r>
  </si>
  <si>
    <r>
      <rPr>
        <vertAlign val="superscript"/>
        <sz val="11"/>
        <color theme="1"/>
        <rFont val="Times New Roman"/>
        <family val="1"/>
        <charset val="204"/>
      </rPr>
      <t xml:space="preserve">1) </t>
    </r>
    <r>
      <rPr>
        <sz val="11"/>
        <color theme="1"/>
        <rFont val="Times New Roman"/>
        <family val="1"/>
        <charset val="204"/>
      </rPr>
      <t>Определяется как (столбец (ст.)3+ст.4+ст.5)/3</t>
    </r>
  </si>
  <si>
    <r>
      <rPr>
        <vertAlign val="superscript"/>
        <sz val="11"/>
        <color theme="1"/>
        <rFont val="Times New Roman"/>
        <family val="1"/>
        <charset val="204"/>
      </rPr>
      <t xml:space="preserve">2) </t>
    </r>
    <r>
      <rPr>
        <sz val="11"/>
        <color theme="1"/>
        <rFont val="Times New Roman"/>
        <family val="1"/>
        <charset val="204"/>
      </rPr>
      <t>Определяется как ст.6*ст.7*ст.8/1000, за исключением пункта (п.) 1.1 и п.1.2 (Группа инвестиционных проектов "Технологическое присоединение энергопринимающих устройств потребителей максимальной мощностью до 15 кВт включительно, всего" и Группа инвестиционных проектов "Технологическое присоединение энергопринимающих устройств потребителей максимальной мощностью от 15 до 150 кВт включительно, всего")</t>
    </r>
  </si>
  <si>
    <r>
      <rPr>
        <vertAlign val="superscript"/>
        <sz val="11"/>
        <color theme="1"/>
        <rFont val="Times New Roman"/>
        <family val="1"/>
        <charset val="204"/>
      </rPr>
      <t xml:space="preserve">4) </t>
    </r>
    <r>
      <rPr>
        <sz val="11"/>
        <color theme="1"/>
        <rFont val="Times New Roman"/>
        <family val="1"/>
        <charset val="204"/>
      </rPr>
      <t>В п.1.1 в столбцах 3, 4, 5 и 9 указывются значения, определяюемые как сумма значений, указанных в пунктах 1.1.1 - 1.1.5 соответствующих столбцов</t>
    </r>
  </si>
  <si>
    <r>
      <rPr>
        <vertAlign val="superscript"/>
        <sz val="11"/>
        <color theme="1"/>
        <rFont val="Times New Roman"/>
        <family val="1"/>
        <charset val="204"/>
      </rPr>
      <t xml:space="preserve">5) </t>
    </r>
    <r>
      <rPr>
        <sz val="11"/>
        <color theme="1"/>
        <rFont val="Times New Roman"/>
        <family val="1"/>
        <charset val="204"/>
      </rPr>
      <t xml:space="preserve"> В п.1.2 в столбцах 3, 4, 5 и 9 указывются значения, определяюемые как сумма значений, указанных в пунктах 1.2.1 - 1.2.5 соответствующих столбцов</t>
    </r>
  </si>
  <si>
    <t xml:space="preserve">                                                                                                                                                              реквизиты решения органа исполнительной власти, утвердившего инвестиционную программу</t>
  </si>
  <si>
    <t xml:space="preserve">                                                                                                                                           реквизиты решения органа исполнительной власти, утвердившего инвестиционную программу</t>
  </si>
  <si>
    <t>Форма 11. Краткое описание инвестиционной программы. Обоснование необходимости реализации инвестиционных проектов</t>
  </si>
  <si>
    <t>МВхА</t>
  </si>
  <si>
    <t>всего, МВхА</t>
  </si>
  <si>
    <t>всего за вычетом мощности  наиболее крупного (авто-) трансформатора, МВхА</t>
  </si>
  <si>
    <r>
      <t>Группа инвестиционных проектов "Технологическое присоединение энергопринимающих устройств потребителей максимальной мощностью  до 150 кВт включительно, всего"</t>
    </r>
    <r>
      <rPr>
        <vertAlign val="superscript"/>
        <sz val="12"/>
        <color theme="1"/>
        <rFont val="Times New Roman"/>
        <family val="1"/>
        <charset val="204"/>
      </rPr>
      <t>5)</t>
    </r>
    <r>
      <rPr>
        <sz val="12"/>
        <color theme="1"/>
        <rFont val="Times New Roman"/>
        <family val="1"/>
        <charset val="204"/>
      </rPr>
      <t xml:space="preserve"> [п.1.2.1+п.1.2.2+п.1.2.3+
п.1.2.4+п.1.2.5]</t>
    </r>
  </si>
  <si>
    <t>Группа инвестиционных проектов "Технологическое присоединение энергопринимающих устройств потребителей максимальной мощностью до 150 кВт включительно, всего"</t>
  </si>
  <si>
    <t>от 05 мая 2016г. № 380</t>
  </si>
  <si>
    <r>
      <t xml:space="preserve"> на год  </t>
    </r>
    <r>
      <rPr>
        <b/>
        <u/>
        <sz val="14"/>
        <color theme="1"/>
        <rFont val="Times New Roman"/>
        <family val="1"/>
        <charset val="204"/>
      </rPr>
      <t>2020</t>
    </r>
  </si>
  <si>
    <r>
      <t>Инвестиционная программа</t>
    </r>
    <r>
      <rPr>
        <b/>
        <u/>
        <sz val="14"/>
        <color theme="1"/>
        <rFont val="Times New Roman"/>
        <family val="1"/>
        <charset val="204"/>
      </rPr>
      <t xml:space="preserve"> Общество с ограниченной ответственностью "Примэнерго"</t>
    </r>
  </si>
  <si>
    <t>Форма 1. Перечни инвестиционных проектов</t>
  </si>
  <si>
    <r>
      <t xml:space="preserve">Год раскрытия информации: </t>
    </r>
    <r>
      <rPr>
        <u/>
        <sz val="14"/>
        <color theme="1"/>
        <rFont val="Times New Roman"/>
        <family val="1"/>
        <charset val="204"/>
      </rPr>
      <t>2019</t>
    </r>
    <r>
      <rPr>
        <sz val="14"/>
        <color theme="1"/>
        <rFont val="Times New Roman"/>
        <family val="1"/>
        <charset val="204"/>
      </rPr>
      <t xml:space="preserve"> год</t>
    </r>
  </si>
  <si>
    <r>
      <t xml:space="preserve"> на год  </t>
    </r>
    <r>
      <rPr>
        <b/>
        <u/>
        <sz val="14"/>
        <color theme="1"/>
        <rFont val="Times New Roman"/>
        <family val="1"/>
        <charset val="204"/>
      </rPr>
      <t>2021</t>
    </r>
  </si>
  <si>
    <r>
      <t xml:space="preserve"> на год  </t>
    </r>
    <r>
      <rPr>
        <b/>
        <u/>
        <sz val="14"/>
        <color theme="1"/>
        <rFont val="Times New Roman"/>
        <family val="1"/>
        <charset val="204"/>
      </rPr>
      <t>2022</t>
    </r>
  </si>
  <si>
    <r>
      <t xml:space="preserve"> на год  </t>
    </r>
    <r>
      <rPr>
        <b/>
        <u/>
        <sz val="14"/>
        <color theme="1"/>
        <rFont val="Times New Roman"/>
        <family val="1"/>
        <charset val="204"/>
      </rPr>
      <t>2023</t>
    </r>
  </si>
  <si>
    <r>
      <t xml:space="preserve"> на год  </t>
    </r>
    <r>
      <rPr>
        <b/>
        <u/>
        <sz val="14"/>
        <color theme="1"/>
        <rFont val="Times New Roman"/>
        <family val="1"/>
        <charset val="204"/>
      </rPr>
      <t>2024</t>
    </r>
  </si>
  <si>
    <t>Реконструкция ВЛ-0,4 кВ №4 от 
ЗТП №271А (Ростовская область,
Неклиновский р-н, с. Петрушино по
ул. Чапаева, пер. Приморский, ул.Заводская)</t>
  </si>
  <si>
    <t>Реконструкция ВЛ-0,4 кВ №3,6,7 от 
ЗТП №271А (Ростовская область,
Неклиновский р-н, с. Петрушино по
ул. Ворошилова, ул.Щорса)</t>
  </si>
  <si>
    <t>Реконструкция ВЛ-0,4 кВ от ЗТП №5А (Ростовская область, Неклиновский р-н,
 с. Петрушино ВЛ-0,4 кВ №1 по 
ул. Буденного, ВЛ-0,4 кВ №2 по 
ул. Куйбышева, ВЛ-0,4 кВ №3 по 
ул. Энгельса, ВЛ-0,4 кВ №4 по 
ул. Энгельса, ВЛ-0,4 кВ №5 по ул. Энгельса)</t>
  </si>
  <si>
    <t>Реконструкция ВЛ-0,4 кВ от КТП №39А 
(Ростовская область, Неклиновский р-н,
с. Приморка, ВЛ-0,4 кВ №2 по 
ул. Нижняя)</t>
  </si>
  <si>
    <t>Реконструкция ВЛ-0,4 кВ от КТП №39А 
(Ростовская область, Неклиновский р-н,
с. Приморка, ВЛ-0,4 кВ №1 по 
ул. Нижняя)</t>
  </si>
  <si>
    <t>Реконструкция ВЛ-0,4 кВ №1,2,3 от
КТП №164А (Ростовская область,
Неклиновский р-н, пос. Дмитриадовка
по ул. Полевая, ул. Мирная, пер. Тенистый</t>
  </si>
  <si>
    <t>Реконструкция, модернизация,
техническое перевооружение
линий электропередачи:</t>
  </si>
  <si>
    <t>1.4</t>
  </si>
  <si>
    <t xml:space="preserve">Реконструкция КТП №164А 10/0,4 кВ
с увеличением мощности трансформатора с 63 кВА до 100кВА (Ростовская область, Неклиновский р-н, пос. Дмитриадовка по ул. Транспортная, 6а) </t>
  </si>
  <si>
    <t>Строительство ВЛ-10 кВ L-300 м для переноса КТП №164А 10/0,4 кВ 63кВА 
(Ростовская область, Неклиноский 
р-н, п. Дмитриадовка по ул. Транспортная,6а)</t>
  </si>
  <si>
    <t>Реконструкция, модернизация,
техническое перевооружение, всего,
в т.ч.:</t>
  </si>
  <si>
    <t>Показатель увеличения мощности силовых (авто-) трансформаторов на подстанцияхх, не связанного с осуществлением технологического присоединения к электрическим сетям</t>
  </si>
  <si>
    <t>Показатель увеличения мощности силовых (авто-) трансформаторов на подстанцияхх, в рамках осуществления технологического присоединения к электрическим сетям</t>
  </si>
  <si>
    <t>Показатель увеличения протяженности линий электропередачи, не связанного с осуществлением технологического присоединения к электрическим сетям</t>
  </si>
  <si>
    <t>Показатель увеличения протяженности линий электропередачи, в рамках  осуществления технологического присоединения к электрическим сетям</t>
  </si>
  <si>
    <t>Показатель максимальной мощности присоединяемых потребителей электрической энергии</t>
  </si>
  <si>
    <t>Показатель максимальной мощности присоединяемых объектов по производству  электрической энергии</t>
  </si>
  <si>
    <t>Показатель максимальной мощности энергопринимающих устройств  при осуществлении технологического присоединения  объектов электросетевого хозяйства, принадлежащих иным  сетевым организациям или иным лицам</t>
  </si>
  <si>
    <t>Показатель  степени загрузки трансформаторнй подстанции</t>
  </si>
  <si>
    <t>4.5</t>
  </si>
  <si>
    <t>4.6</t>
  </si>
  <si>
    <t>4.7</t>
  </si>
  <si>
    <t>4.8</t>
  </si>
  <si>
    <t>4.9</t>
  </si>
  <si>
    <t>4.10</t>
  </si>
  <si>
    <t>4.11</t>
  </si>
  <si>
    <t>4.12</t>
  </si>
  <si>
    <t>4.13</t>
  </si>
  <si>
    <t>4.14</t>
  </si>
  <si>
    <t>4.15</t>
  </si>
  <si>
    <t>4.16</t>
  </si>
  <si>
    <t>Показатель  замены силовых (авто-)трансформаторов</t>
  </si>
  <si>
    <t>Показатель замены линий электропередачи Ln з_лэп</t>
  </si>
  <si>
    <t>Показатель замены выключателей</t>
  </si>
  <si>
    <t xml:space="preserve">Показатель замены устройств коменсации  реактивной мощности </t>
  </si>
  <si>
    <t xml:space="preserve">Показатель оценки изменения доли полезного отпуска электрической энергии , который формируется посредством приборов учета электрической энергии, включенных в систему сбора и передачи данных </t>
  </si>
  <si>
    <t>5.6</t>
  </si>
  <si>
    <t>5.7</t>
  </si>
  <si>
    <t>5.8</t>
  </si>
  <si>
    <t>5.9</t>
  </si>
  <si>
    <t>5.10</t>
  </si>
  <si>
    <t xml:space="preserve">Показатель оценки изменения средней продолжительности прекращения передачи электрической энергии потребителям услуг </t>
  </si>
  <si>
    <t xml:space="preserve">Показатель оценки изменения средней частоты  прекращения передачи электрической энергии потребителям услуг </t>
  </si>
  <si>
    <t xml:space="preserve">Показатель оценки изменения объема недоотпущенной  электрической энергии </t>
  </si>
  <si>
    <t>6.5</t>
  </si>
  <si>
    <t>6.6</t>
  </si>
  <si>
    <t>Показатель общего числа исполненных врамках инвестиционной программы обязательств сетевой оргганизации по осуществлению технологического присоединения</t>
  </si>
  <si>
    <t>Показатель числа обязательств сетевой организации по осуществлению технологического присоединения, исполненных в рамках инвестиционной программы с нарушением срока технологического присоединения</t>
  </si>
  <si>
    <t>Показатель объема финансовых потребностей , неоходимых для реализации мероприятий, направленных на выполнение требований законодательства.</t>
  </si>
  <si>
    <t>Показатель объема финансовых потребностей , неоходимых для реализации мероприятий, направленных на выполнение предписаний органов исполнительной власти</t>
  </si>
  <si>
    <t>Показатель объема финансовых потребностей , неоходимых для реализации мероприятий, направленных на выполнение требований регламентов рынков электрической энергии</t>
  </si>
  <si>
    <t>8.5</t>
  </si>
  <si>
    <t>8.6</t>
  </si>
  <si>
    <t>Показател объема финансовых потребностей, необходимых для реализации мероприятий, направленных на развитие информационной инфраструктуры</t>
  </si>
  <si>
    <t>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t>
  </si>
  <si>
    <t>Показател объема финансовых потребностей, необходимых для реализации мероприятий, направленных на реализацию инвестиционных проектов, связанных с деятельностью, не относящейся к сфере  электроэнергетики</t>
  </si>
  <si>
    <r>
      <t>Инвестиционная программа</t>
    </r>
    <r>
      <rPr>
        <u/>
        <sz val="14"/>
        <color theme="1"/>
        <rFont val="Times New Roman"/>
        <family val="1"/>
        <charset val="204"/>
      </rPr>
      <t xml:space="preserve"> </t>
    </r>
    <r>
      <rPr>
        <b/>
        <u/>
        <sz val="14"/>
        <color theme="1"/>
        <rFont val="Times New Roman"/>
        <family val="1"/>
        <charset val="204"/>
      </rPr>
      <t>Общество с ограниченной ответственностью "Примэнерго"</t>
    </r>
  </si>
  <si>
    <r>
      <t xml:space="preserve">Год раскрытия информации: </t>
    </r>
    <r>
      <rPr>
        <u/>
        <sz val="14"/>
        <rFont val="Times New Roman"/>
        <family val="1"/>
        <charset val="204"/>
      </rPr>
      <t>2019</t>
    </r>
    <r>
      <rPr>
        <sz val="14"/>
        <rFont val="Times New Roman"/>
        <family val="1"/>
        <charset val="204"/>
      </rPr>
      <t xml:space="preserve"> год</t>
    </r>
  </si>
  <si>
    <t>Г</t>
  </si>
  <si>
    <t>J_ ПЭТП164</t>
  </si>
  <si>
    <t>J_ ПЭВЛНН164</t>
  </si>
  <si>
    <t>J_ ПЭПКУ164</t>
  </si>
  <si>
    <t>J_ ПЭВЛСН164</t>
  </si>
  <si>
    <t>J_ ПЭВЛНН4271</t>
  </si>
  <si>
    <t>J_ ПЭВЛНН367271</t>
  </si>
  <si>
    <t>J_ ПЭВЛНН5</t>
  </si>
  <si>
    <t>J_ ПЭВЛНН139</t>
  </si>
  <si>
    <t>J_ ПЭВЛНН239</t>
  </si>
  <si>
    <t xml:space="preserve">Реконструкция, модернизация,
техническое перевооружение 
трансформаторных  и иных
подстанций, распределительных 
пунктов, всего,
в т.ч.: </t>
  </si>
  <si>
    <t>Реконструкция, модернизация,
техническое перевооружение
линий электропередачи, всего,
в т.ч.:</t>
  </si>
  <si>
    <t>Развитие и модернизация учета
электрической энергии (мощности),
всего,
в т.ч.:</t>
  </si>
  <si>
    <t>Прочее новое строительство
объектов электросетевого 
хозяйства, всего,
в т.ч.:</t>
  </si>
  <si>
    <t>ВСЕГО по инвестиционной
программе,
в т.ч.:</t>
  </si>
  <si>
    <t>П</t>
  </si>
  <si>
    <t>февраль
2019г.</t>
  </si>
  <si>
    <r>
      <t xml:space="preserve">Фактический объем финансирования на 01.01.2019 года 
</t>
    </r>
    <r>
      <rPr>
        <sz val="12"/>
        <rFont val="Times New Roman"/>
        <family val="1"/>
        <charset val="204"/>
      </rPr>
      <t xml:space="preserve">, млн рублей 
(с НДС) </t>
    </r>
  </si>
  <si>
    <t xml:space="preserve">Предложение по корректировке утвержденного плана на 01.01.2019 года </t>
  </si>
  <si>
    <t xml:space="preserve">План 
на 01.01.2019года </t>
  </si>
  <si>
    <t xml:space="preserve">План 
на 01.01.2019 года </t>
  </si>
  <si>
    <t>Финансирование капитальных вложений 
2019 года в прогнозных ценах, млн рублей (с НДС)</t>
  </si>
  <si>
    <t xml:space="preserve">План 
2020 года </t>
  </si>
  <si>
    <r>
      <t>Факт 
(Предложение по корректировке утвержденного плана)</t>
    </r>
    <r>
      <rPr>
        <vertAlign val="superscript"/>
        <sz val="12"/>
        <rFont val="Times New Roman"/>
        <family val="1"/>
        <charset val="204"/>
      </rPr>
      <t xml:space="preserve">1) </t>
    </r>
    <r>
      <rPr>
        <sz val="12"/>
        <rFont val="Times New Roman"/>
        <family val="1"/>
        <charset val="204"/>
      </rPr>
      <t xml:space="preserve">
 2020 года </t>
    </r>
  </si>
  <si>
    <r>
      <t>План</t>
    </r>
    <r>
      <rPr>
        <vertAlign val="superscript"/>
        <sz val="12"/>
        <rFont val="Times New Roman"/>
        <family val="1"/>
        <charset val="204"/>
      </rPr>
      <t xml:space="preserve">  </t>
    </r>
    <r>
      <rPr>
        <sz val="12"/>
        <rFont val="Times New Roman"/>
        <family val="1"/>
        <charset val="204"/>
      </rPr>
      <t xml:space="preserve">
2021 года </t>
    </r>
  </si>
  <si>
    <r>
      <t>Факт 
(Предложение по корректировке утвержденного плана)</t>
    </r>
    <r>
      <rPr>
        <vertAlign val="superscript"/>
        <sz val="12"/>
        <rFont val="Times New Roman"/>
        <family val="1"/>
        <charset val="204"/>
      </rPr>
      <t xml:space="preserve">1) </t>
    </r>
    <r>
      <rPr>
        <sz val="12"/>
        <rFont val="Times New Roman"/>
        <family val="1"/>
        <charset val="204"/>
      </rPr>
      <t xml:space="preserve">
2021 года </t>
    </r>
  </si>
  <si>
    <r>
      <t>План</t>
    </r>
    <r>
      <rPr>
        <vertAlign val="superscript"/>
        <sz val="12"/>
        <rFont val="Times New Roman"/>
        <family val="1"/>
        <charset val="204"/>
      </rPr>
      <t xml:space="preserve">  </t>
    </r>
    <r>
      <rPr>
        <sz val="12"/>
        <rFont val="Times New Roman"/>
        <family val="1"/>
        <charset val="204"/>
      </rPr>
      <t xml:space="preserve">
2022 года </t>
    </r>
  </si>
  <si>
    <r>
      <t>Факт 
(Предложение по корректировке утвержденного плана)</t>
    </r>
    <r>
      <rPr>
        <vertAlign val="superscript"/>
        <sz val="12"/>
        <rFont val="Times New Roman"/>
        <family val="1"/>
        <charset val="204"/>
      </rPr>
      <t xml:space="preserve">1) </t>
    </r>
    <r>
      <rPr>
        <sz val="12"/>
        <rFont val="Times New Roman"/>
        <family val="1"/>
        <charset val="204"/>
      </rPr>
      <t xml:space="preserve">
2022 года </t>
    </r>
  </si>
  <si>
    <r>
      <t>План</t>
    </r>
    <r>
      <rPr>
        <vertAlign val="superscript"/>
        <sz val="12"/>
        <rFont val="Times New Roman"/>
        <family val="1"/>
        <charset val="204"/>
      </rPr>
      <t xml:space="preserve">  </t>
    </r>
    <r>
      <rPr>
        <sz val="12"/>
        <rFont val="Times New Roman"/>
        <family val="1"/>
        <charset val="204"/>
      </rPr>
      <t xml:space="preserve">
2023 года </t>
    </r>
  </si>
  <si>
    <t>32.31</t>
  </si>
  <si>
    <t>32.32</t>
  </si>
  <si>
    <t>32.33</t>
  </si>
  <si>
    <t>32.34</t>
  </si>
  <si>
    <t>32.36</t>
  </si>
  <si>
    <t>32.35</t>
  </si>
  <si>
    <r>
      <t>Факт 
(Предложение по корректировке утвержденного плана)</t>
    </r>
    <r>
      <rPr>
        <vertAlign val="superscript"/>
        <sz val="12"/>
        <rFont val="Times New Roman"/>
        <family val="1"/>
        <charset val="204"/>
      </rPr>
      <t xml:space="preserve">1) </t>
    </r>
    <r>
      <rPr>
        <sz val="12"/>
        <rFont val="Times New Roman"/>
        <family val="1"/>
        <charset val="204"/>
      </rPr>
      <t xml:space="preserve">
2023 года </t>
    </r>
  </si>
  <si>
    <t>32.37</t>
  </si>
  <si>
    <t>32.38</t>
  </si>
  <si>
    <t>32.39</t>
  </si>
  <si>
    <t>32.40</t>
  </si>
  <si>
    <r>
      <t>План</t>
    </r>
    <r>
      <rPr>
        <vertAlign val="superscript"/>
        <sz val="12"/>
        <rFont val="Times New Roman"/>
        <family val="1"/>
        <charset val="204"/>
      </rPr>
      <t xml:space="preserve">  </t>
    </r>
    <r>
      <rPr>
        <sz val="12"/>
        <rFont val="Times New Roman"/>
        <family val="1"/>
        <charset val="204"/>
      </rPr>
      <t xml:space="preserve">
2024 года </t>
    </r>
  </si>
  <si>
    <t>32.41</t>
  </si>
  <si>
    <t>32.42</t>
  </si>
  <si>
    <t>32.43</t>
  </si>
  <si>
    <t>32.44</t>
  </si>
  <si>
    <t>32.45</t>
  </si>
  <si>
    <t>32.46</t>
  </si>
  <si>
    <t>32.47</t>
  </si>
  <si>
    <t>32.48</t>
  </si>
  <si>
    <t>32.49</t>
  </si>
  <si>
    <t>32.50</t>
  </si>
  <si>
    <r>
      <t>Факт 
(Предложение по корректировке утвержденного плана)</t>
    </r>
    <r>
      <rPr>
        <vertAlign val="superscript"/>
        <sz val="12"/>
        <rFont val="Times New Roman"/>
        <family val="1"/>
        <charset val="204"/>
      </rPr>
      <t xml:space="preserve">1) </t>
    </r>
    <r>
      <rPr>
        <sz val="12"/>
        <rFont val="Times New Roman"/>
        <family val="1"/>
        <charset val="204"/>
      </rPr>
      <t xml:space="preserve">
2024 года </t>
    </r>
  </si>
  <si>
    <r>
      <t xml:space="preserve">Утвержденные плановые значения показателей приведены в соответствии с   </t>
    </r>
    <r>
      <rPr>
        <u/>
        <sz val="14"/>
        <rFont val="Times New Roman"/>
        <family val="1"/>
        <charset val="204"/>
      </rPr>
      <t>решение об утверждении инвестиционной программы отсутствует</t>
    </r>
  </si>
  <si>
    <r>
      <t xml:space="preserve">Утвержденные плановые значения показателей приведены в соответствии с  </t>
    </r>
    <r>
      <rPr>
        <u/>
        <sz val="14"/>
        <rFont val="Times New Roman"/>
        <family val="1"/>
        <charset val="204"/>
      </rPr>
      <t>решение об утверждении инвестиционной программы отсутствует</t>
    </r>
  </si>
  <si>
    <r>
      <t xml:space="preserve">Инвестиционная программа </t>
    </r>
    <r>
      <rPr>
        <b/>
        <u/>
        <sz val="14"/>
        <color theme="1"/>
        <rFont val="Times New Roman"/>
        <family val="1"/>
        <charset val="204"/>
      </rPr>
      <t>Общество с ограниченной ответственностью "Примэнерго"</t>
    </r>
  </si>
  <si>
    <r>
      <t xml:space="preserve">Год раскрытия информации: </t>
    </r>
    <r>
      <rPr>
        <u/>
        <sz val="14"/>
        <rFont val="Times New Roman"/>
        <family val="1"/>
        <charset val="204"/>
      </rPr>
      <t xml:space="preserve"> 2019 </t>
    </r>
    <r>
      <rPr>
        <sz val="14"/>
        <rFont val="Times New Roman"/>
        <family val="1"/>
        <charset val="204"/>
      </rPr>
      <t xml:space="preserve"> год</t>
    </r>
  </si>
  <si>
    <t xml:space="preserve">Фактический объем освоения капитальных вложений на 01.01.2019 года , 
млн рублей 
(без НДС) </t>
  </si>
  <si>
    <t>План на 01.01.2019 года</t>
  </si>
  <si>
    <t>Предложение по корректировке утвержденного плана 
на 01.01.2019 года</t>
  </si>
  <si>
    <t>Освоение капитальных вложений 2019 года в прогнозных ценах соответствующих лет, млн рублей (без НДС)</t>
  </si>
  <si>
    <t xml:space="preserve">2020 год </t>
  </si>
  <si>
    <t xml:space="preserve">2021 год </t>
  </si>
  <si>
    <t xml:space="preserve">2022 год </t>
  </si>
  <si>
    <t>2023 год</t>
  </si>
  <si>
    <t>2024 год</t>
  </si>
  <si>
    <t xml:space="preserve">План
</t>
  </si>
  <si>
    <t>29.7</t>
  </si>
  <si>
    <t>29.8</t>
  </si>
  <si>
    <t>29.9</t>
  </si>
  <si>
    <t>29.10</t>
  </si>
  <si>
    <t>2020 год</t>
  </si>
  <si>
    <t>2021 год</t>
  </si>
  <si>
    <t>2022 год</t>
  </si>
  <si>
    <r>
      <t xml:space="preserve">Инвестиционная программа </t>
    </r>
    <r>
      <rPr>
        <b/>
        <u/>
        <sz val="12"/>
        <color theme="1"/>
        <rFont val="Times New Roman"/>
        <family val="1"/>
        <charset val="204"/>
      </rPr>
      <t>Общество с ограниченной ответственностью  "Примэнерго"</t>
    </r>
  </si>
  <si>
    <r>
      <t xml:space="preserve">Год раскрытия информации: </t>
    </r>
    <r>
      <rPr>
        <u/>
        <sz val="12"/>
        <rFont val="Times New Roman"/>
        <family val="1"/>
        <charset val="204"/>
      </rPr>
      <t xml:space="preserve"> 2019 </t>
    </r>
    <r>
      <rPr>
        <sz val="12"/>
        <rFont val="Times New Roman"/>
        <family val="1"/>
        <charset val="204"/>
      </rPr>
      <t xml:space="preserve"> год</t>
    </r>
  </si>
  <si>
    <r>
      <t xml:space="preserve">Наименование  субъекта Российской Федерации </t>
    </r>
    <r>
      <rPr>
        <u/>
        <sz val="12"/>
        <rFont val="Times New Roman"/>
        <family val="1"/>
        <charset val="204"/>
      </rPr>
      <t xml:space="preserve"> </t>
    </r>
    <r>
      <rPr>
        <b/>
        <u/>
        <sz val="12"/>
        <rFont val="Times New Roman"/>
        <family val="1"/>
        <charset val="204"/>
      </rPr>
      <t>Ростовская область</t>
    </r>
  </si>
  <si>
    <r>
      <t xml:space="preserve">Инвестиционная программа </t>
    </r>
    <r>
      <rPr>
        <b/>
        <u/>
        <sz val="12"/>
        <color theme="1"/>
        <rFont val="Times New Roman"/>
        <family val="1"/>
        <charset val="204"/>
      </rPr>
      <t>Общество с ограниченной ответственностью "Примэнерго"</t>
    </r>
  </si>
  <si>
    <r>
      <t>Год раскрытия информации:</t>
    </r>
    <r>
      <rPr>
        <u/>
        <sz val="12"/>
        <rFont val="Times New Roman"/>
        <family val="1"/>
        <charset val="204"/>
      </rPr>
      <t xml:space="preserve"> 2019 </t>
    </r>
    <r>
      <rPr>
        <sz val="12"/>
        <rFont val="Times New Roman"/>
        <family val="1"/>
        <charset val="204"/>
      </rPr>
      <t xml:space="preserve"> год</t>
    </r>
  </si>
  <si>
    <t>+</t>
  </si>
  <si>
    <r>
      <t>Инвестиционная программа</t>
    </r>
    <r>
      <rPr>
        <u/>
        <sz val="12"/>
        <color theme="1"/>
        <rFont val="Times New Roman"/>
        <family val="1"/>
        <charset val="204"/>
      </rPr>
      <t xml:space="preserve"> </t>
    </r>
    <r>
      <rPr>
        <b/>
        <u/>
        <sz val="12"/>
        <color theme="1"/>
        <rFont val="Times New Roman"/>
        <family val="1"/>
        <charset val="204"/>
      </rPr>
      <t>Общество с ограниченной ответственностью "Примэнерго"</t>
    </r>
  </si>
  <si>
    <r>
      <t>Год раскрытия информации:</t>
    </r>
    <r>
      <rPr>
        <u/>
        <sz val="12"/>
        <rFont val="Times New Roman"/>
        <family val="1"/>
        <charset val="204"/>
      </rPr>
      <t xml:space="preserve"> 2019</t>
    </r>
    <r>
      <rPr>
        <sz val="12"/>
        <rFont val="Times New Roman"/>
        <family val="1"/>
        <charset val="204"/>
      </rPr>
      <t xml:space="preserve"> год</t>
    </r>
  </si>
  <si>
    <r>
      <t>Схема и программа развития электроэнергетики субъекта Российской Федерации, утвержденные в 2018 году</t>
    </r>
    <r>
      <rPr>
        <vertAlign val="superscript"/>
        <sz val="11"/>
        <rFont val="Times New Roman"/>
        <family val="1"/>
        <charset val="204"/>
      </rPr>
      <t xml:space="preserve">1) </t>
    </r>
    <r>
      <rPr>
        <sz val="11"/>
        <rFont val="Times New Roman"/>
        <family val="1"/>
        <charset val="204"/>
      </rPr>
      <t>(схема теплоснабжения поселения (городского округа), утвержденная органом местного самоуправления)</t>
    </r>
  </si>
  <si>
    <r>
      <t>Срок ввода объекта в эксплуатацию, предусмотренный схемой и программой развития электроэнергетики субъекта Российской Федерации, утвержденные в 2018 году</t>
    </r>
    <r>
      <rPr>
        <vertAlign val="superscript"/>
        <sz val="11"/>
        <rFont val="Times New Roman"/>
        <family val="1"/>
        <charset val="204"/>
      </rPr>
      <t>1)</t>
    </r>
    <r>
      <rPr>
        <sz val="11"/>
        <rFont val="Times New Roman"/>
        <family val="1"/>
        <charset val="204"/>
      </rPr>
      <t xml:space="preserve"> 
(схемой теплоснабжения поселения (городского округа), утвержденной органом местного самоуправления), год</t>
    </r>
  </si>
  <si>
    <t>-</t>
  </si>
  <si>
    <r>
      <t>Срок ввода объектов электросетевого хозяйства в соответствиии со схемой и программой развития Единой энергетической системы России, утвержденными в 2018 году</t>
    </r>
    <r>
      <rPr>
        <vertAlign val="superscript"/>
        <sz val="11"/>
        <rFont val="Times New Roman"/>
        <family val="1"/>
        <charset val="204"/>
      </rPr>
      <t>1)</t>
    </r>
    <r>
      <rPr>
        <sz val="11"/>
        <rFont val="Times New Roman"/>
        <family val="1"/>
        <charset val="204"/>
      </rPr>
      <t xml:space="preserve">
(срок ввода объекта теплоснабжения в соответствии со схемой теплоснабжения поселения, городского округа с численностью населения пятьсот тысяч человек и более или города федерального значения, утвержденной федеральным органом исполнительной власти), год</t>
    </r>
  </si>
  <si>
    <r>
      <t xml:space="preserve">Год раскрытия информации: </t>
    </r>
    <r>
      <rPr>
        <u/>
        <sz val="12"/>
        <rFont val="Times New Roman"/>
        <family val="1"/>
        <charset val="204"/>
      </rPr>
      <t xml:space="preserve"> 2019</t>
    </r>
    <r>
      <rPr>
        <sz val="12"/>
        <rFont val="Times New Roman"/>
        <family val="1"/>
        <charset val="204"/>
      </rPr>
      <t xml:space="preserve"> год</t>
    </r>
  </si>
  <si>
    <t>Южный 
Федеральный 
Округ</t>
  </si>
  <si>
    <t>Ростовская
область</t>
  </si>
  <si>
    <t>не требуется</t>
  </si>
  <si>
    <t>Вывод объектов инвестиционной деятельности (мощностей) из эксплуатации в 2019 году</t>
  </si>
  <si>
    <t xml:space="preserve"> 2020 год</t>
  </si>
  <si>
    <t xml:space="preserve">2023 год </t>
  </si>
  <si>
    <t xml:space="preserve">2024 год </t>
  </si>
  <si>
    <t>Ввод объектов инвестиционной деятельности (мощностей) в эксплуатацию в 2019 году</t>
  </si>
  <si>
    <t>Идентифика-тор инвестиционного проекта</t>
  </si>
  <si>
    <t xml:space="preserve">Постановка объектов электросетевого хозяйства под напряжение и (или) включение объектов капитального строительства для проведения пусконаладочных работ в 2019 году </t>
  </si>
  <si>
    <t xml:space="preserve"> 2022 год</t>
  </si>
  <si>
    <t xml:space="preserve"> 2023 год</t>
  </si>
  <si>
    <t xml:space="preserve"> 2024 год</t>
  </si>
  <si>
    <r>
      <t xml:space="preserve"> на год  </t>
    </r>
    <r>
      <rPr>
        <b/>
        <u/>
        <sz val="14"/>
        <color theme="1"/>
        <rFont val="Times New Roman"/>
        <family val="1"/>
        <charset val="204"/>
      </rPr>
      <t xml:space="preserve">2020 </t>
    </r>
  </si>
  <si>
    <r>
      <t xml:space="preserve">Год раскрытия информации: </t>
    </r>
    <r>
      <rPr>
        <u/>
        <sz val="12"/>
        <rFont val="Times New Roman"/>
        <family val="1"/>
        <charset val="204"/>
      </rPr>
      <t xml:space="preserve">2019 </t>
    </r>
    <r>
      <rPr>
        <sz val="12"/>
        <rFont val="Times New Roman"/>
        <family val="1"/>
        <charset val="204"/>
      </rPr>
      <t xml:space="preserve"> год</t>
    </r>
  </si>
  <si>
    <r>
      <t xml:space="preserve">Утвержденные плановые значения показателей приведены в соответствии с </t>
    </r>
    <r>
      <rPr>
        <u/>
        <sz val="14"/>
        <rFont val="Times New Roman"/>
        <family val="1"/>
        <charset val="204"/>
      </rPr>
      <t>решение об утверждении инвестиционной программы отсутствует</t>
    </r>
  </si>
  <si>
    <r>
      <t xml:space="preserve">Год раскрытия информации:  </t>
    </r>
    <r>
      <rPr>
        <u/>
        <sz val="12"/>
        <rFont val="Times New Roman"/>
        <family val="1"/>
        <charset val="204"/>
      </rPr>
      <t xml:space="preserve">2019 </t>
    </r>
    <r>
      <rPr>
        <sz val="12"/>
        <rFont val="Times New Roman"/>
        <family val="1"/>
        <charset val="204"/>
      </rPr>
      <t xml:space="preserve"> год</t>
    </r>
  </si>
  <si>
    <t>Принятие основных средств и нематериальных активов к бухгалтерскому учету в 2019 году</t>
  </si>
  <si>
    <t>Год раскрытия информации: 2019 год</t>
  </si>
  <si>
    <t>ПСД</t>
  </si>
  <si>
    <t>Уровень напряжения, 
кВ</t>
  </si>
  <si>
    <t>10/0,4</t>
  </si>
  <si>
    <t>Длина ЛЭП, км</t>
  </si>
  <si>
    <t>Способ прокладки</t>
  </si>
  <si>
    <t>Номинальная мощность 
тр-ра, МВА</t>
  </si>
  <si>
    <t>ВЛ</t>
  </si>
  <si>
    <t>16.3.1</t>
  </si>
  <si>
    <t>16.3.2</t>
  </si>
  <si>
    <t>16.4.1</t>
  </si>
  <si>
    <t>16.4.2</t>
  </si>
  <si>
    <t>Приведение качества ЭЭ к ГОСТ 32144-2013, снижение технологических потерь ЭЭ.</t>
  </si>
  <si>
    <t>Реконструкция и модернизация физически изношенного и морально устаревшего оборудования, не обеспечивающего целевые показатели надежности и качества электроснабжения потребителей.
Приведение качества ЭЭ к ГОСТ 32144-2013, снижение технологических потерь ЭЭ.</t>
  </si>
  <si>
    <t>КТП №164А 10/0,4 кВ</t>
  </si>
  <si>
    <t>ВЛ-0,4 кВ №1,2,3
от КТП №164А</t>
  </si>
  <si>
    <t>ВЛ-0,4 кВ №4
от ЗТП №271А</t>
  </si>
  <si>
    <t>ВЛ-0,4 кВ №3,6,7
от ЗТП №271А</t>
  </si>
  <si>
    <t>ВЛ-0,4 кВ
от ЗТП №5А</t>
  </si>
  <si>
    <t>ВЛ-0,4 кВ 
от КТП №39А</t>
  </si>
  <si>
    <t>ВЛ-0,4 кВ
от КТП №39А</t>
  </si>
  <si>
    <t>ПКУ-10 кВ  КТП №164</t>
  </si>
  <si>
    <t>Монтаж ПКУ-10 кВ КТП№164А</t>
  </si>
  <si>
    <t>ВЛ-10 кВ к КТП №164А</t>
  </si>
  <si>
    <t>Приморское
сельское поселение</t>
  </si>
  <si>
    <t>местный</t>
  </si>
  <si>
    <t xml:space="preserve">не требуется </t>
  </si>
  <si>
    <t>Новобессергеневское
сельское поселение,
Приморское сельское
поселение</t>
  </si>
  <si>
    <t>Новобессергеневское
сельское поселение</t>
  </si>
  <si>
    <t>7.7.1</t>
  </si>
  <si>
    <t>7.7.2</t>
  </si>
  <si>
    <t>7.7.3</t>
  </si>
  <si>
    <t>7.7.4</t>
  </si>
  <si>
    <t>7.7.5</t>
  </si>
  <si>
    <t>7.7.6</t>
  </si>
  <si>
    <t>7.7.7</t>
  </si>
  <si>
    <t>7.8.1</t>
  </si>
  <si>
    <t>7.8.2</t>
  </si>
  <si>
    <t>7.8.3</t>
  </si>
  <si>
    <t>7.8.4</t>
  </si>
  <si>
    <t>7.8.5</t>
  </si>
  <si>
    <t>7.8.6</t>
  </si>
  <si>
    <t>7.8.7</t>
  </si>
  <si>
    <t>7.9.1</t>
  </si>
  <si>
    <t>7.9.2</t>
  </si>
  <si>
    <t>7.9.3</t>
  </si>
  <si>
    <t>7.9.4</t>
  </si>
  <si>
    <t>7.9.5</t>
  </si>
  <si>
    <t>7.9.6</t>
  </si>
  <si>
    <t>7.9.7</t>
  </si>
  <si>
    <t>7.10.1</t>
  </si>
  <si>
    <t>7.10.2</t>
  </si>
  <si>
    <t>7.10.3</t>
  </si>
  <si>
    <t>7.10.4</t>
  </si>
  <si>
    <t>7.10.5</t>
  </si>
  <si>
    <t>7.10.6</t>
  </si>
  <si>
    <t>7.10.7</t>
  </si>
  <si>
    <t>План  принятия основных средств и нематериальных активов к бухгалтерскому учету на 2020 год</t>
  </si>
  <si>
    <t>Итого план
на 2020 год</t>
  </si>
  <si>
    <t>5,85</t>
  </si>
  <si>
    <t>0,78</t>
  </si>
  <si>
    <t>0</t>
  </si>
  <si>
    <t>III</t>
  </si>
  <si>
    <t>III -IV</t>
  </si>
  <si>
    <t>IV</t>
  </si>
  <si>
    <t>III-IV</t>
  </si>
  <si>
    <t>5.7.1</t>
  </si>
  <si>
    <t>5.7.2</t>
  </si>
  <si>
    <t>5.7.3</t>
  </si>
  <si>
    <t>5.7.4</t>
  </si>
  <si>
    <t>5.7.5</t>
  </si>
  <si>
    <t>5.7.6</t>
  </si>
  <si>
    <t>5.8.1</t>
  </si>
  <si>
    <t>5.8.2</t>
  </si>
  <si>
    <t>5.8.3</t>
  </si>
  <si>
    <t>5.8.4</t>
  </si>
  <si>
    <t>5.8.5</t>
  </si>
  <si>
    <t>5.8.6</t>
  </si>
  <si>
    <t>5.9.1</t>
  </si>
  <si>
    <t>5.9.2</t>
  </si>
  <si>
    <t>5.9.3</t>
  </si>
  <si>
    <t>5.9.4</t>
  </si>
  <si>
    <t>5.9.5</t>
  </si>
  <si>
    <t>5.9.6</t>
  </si>
  <si>
    <t>5.10.1</t>
  </si>
  <si>
    <t>5.10.2</t>
  </si>
  <si>
    <t>5.10.3</t>
  </si>
  <si>
    <t>5.10.4</t>
  </si>
  <si>
    <t>5.10.5</t>
  </si>
  <si>
    <t>5.10.6</t>
  </si>
  <si>
    <t>шт</t>
  </si>
  <si>
    <t>6.7.1</t>
  </si>
  <si>
    <t>6.7.2</t>
  </si>
  <si>
    <t>6.7.3</t>
  </si>
  <si>
    <t>6.7.4</t>
  </si>
  <si>
    <t>6.7.5</t>
  </si>
  <si>
    <t>6.7.6</t>
  </si>
  <si>
    <t>6.7.7</t>
  </si>
  <si>
    <t>6.8.1</t>
  </si>
  <si>
    <t>6.8.2</t>
  </si>
  <si>
    <t>6.8.3</t>
  </si>
  <si>
    <t>6.8.4</t>
  </si>
  <si>
    <t>6.8.5</t>
  </si>
  <si>
    <t>6.8.6</t>
  </si>
  <si>
    <t>6.8.7</t>
  </si>
  <si>
    <t>6.9.1</t>
  </si>
  <si>
    <t>6.9.2</t>
  </si>
  <si>
    <t>6.9.3</t>
  </si>
  <si>
    <t>6.9.4</t>
  </si>
  <si>
    <t>6.9.5</t>
  </si>
  <si>
    <t>6.9.6</t>
  </si>
  <si>
    <t>6.9.7</t>
  </si>
  <si>
    <t>6.10.1</t>
  </si>
  <si>
    <t>6.10.2</t>
  </si>
  <si>
    <t>6.10.3</t>
  </si>
  <si>
    <t>6.10.4</t>
  </si>
  <si>
    <t>6.10.5</t>
  </si>
  <si>
    <t>6.10.6</t>
  </si>
  <si>
    <t>6.10.7</t>
  </si>
  <si>
    <t>ВЛ-0,4 кВ №1,2,3 от
КТП №164А</t>
  </si>
  <si>
    <t>ВЛ-0,4 кВ №4 от 
ЗТП №271А</t>
  </si>
  <si>
    <t xml:space="preserve">ВЛ-0,4 кВ №3,6,7 от 
ЗТП №271А </t>
  </si>
  <si>
    <t xml:space="preserve">ВЛ-0,4 кВ от ЗТП №5А </t>
  </si>
  <si>
    <t xml:space="preserve">ВЛ-0,4 кВ №1 от КТП №39А </t>
  </si>
  <si>
    <t xml:space="preserve">ВЛ-0,4 кВ №2  от КТП №39А </t>
  </si>
  <si>
    <t xml:space="preserve">ПКУ-10 кВ КТП№164А  </t>
  </si>
  <si>
    <t xml:space="preserve"> ВЛ-10 кВ  к КТП №164А</t>
  </si>
  <si>
    <t>4.1.8</t>
  </si>
  <si>
    <t>4.1.9</t>
  </si>
  <si>
    <t>Потери ЭЭ в сетях ТСО кВт*ч, %</t>
  </si>
  <si>
    <t>Снижение расхода ЭЭ на собственые нужды, кВт*ч , %</t>
  </si>
  <si>
    <t xml:space="preserve">Увеличение доли услуг по передаче ЭЭ по приборам учета, % </t>
  </si>
  <si>
    <t xml:space="preserve">Оснащенность зданий, сооружений, находящихся в собственности компании и/или другом законном основании, приборами учета используемых энергоресурсов: воды, природного газа, тепловой энергии, электрической энергии, % </t>
  </si>
  <si>
    <t xml:space="preserve">Сокращение удельного расхода тепловой энергии в зданиях, сооружениях, находящихся в собственности компании и/или другом законном основании, Гкал/куб.м., % </t>
  </si>
  <si>
    <t xml:space="preserve">Сокращение удельного расхода ГСМ, используемых компанией при оказании услуг по передаче ЭЭ (М)  , тут/км , % </t>
  </si>
  <si>
    <t xml:space="preserve">требования отсутствуют </t>
  </si>
  <si>
    <t>Сокращение удельного расхода ЭЭ в зданиях, сооружениях, находящихся в собственности компании и/или другом законном основании, кВт*ч/кв.м.</t>
  </si>
  <si>
    <t>1.1.</t>
  </si>
  <si>
    <t>1.2.</t>
  </si>
  <si>
    <t>Показатель уровня качества оказываемых услуг</t>
  </si>
  <si>
    <t>Показатель уровня надежности оказываемых услуг:</t>
  </si>
  <si>
    <t>пок.</t>
  </si>
  <si>
    <t>КТП №164А 
10/0,4 кВ</t>
  </si>
  <si>
    <t xml:space="preserve"> ВЛ-0,4 кВ 
№1,2,3 от
КТП №164А</t>
  </si>
  <si>
    <t>ВЛ-0,4 кВ 
№3,6,7
 от ЗТП №271А</t>
  </si>
  <si>
    <t>ВЛ-0,4 кВ 
от ЗТП №5А</t>
  </si>
  <si>
    <t xml:space="preserve">ВЛ-0,4 кВ №1
от КТП №39А </t>
  </si>
  <si>
    <t xml:space="preserve">ВЛ-0,4 кВ №2
от КТП №39А </t>
  </si>
  <si>
    <t>4.2.3.</t>
  </si>
  <si>
    <t>4.2.8</t>
  </si>
  <si>
    <t>4.2.9</t>
  </si>
  <si>
    <t>4.3.5.</t>
  </si>
  <si>
    <t>4.3.6.</t>
  </si>
  <si>
    <t>4.3.8</t>
  </si>
  <si>
    <t>4.3.9</t>
  </si>
  <si>
    <t>4.4.8</t>
  </si>
  <si>
    <t>4.4.9</t>
  </si>
  <si>
    <t>4.5.1</t>
  </si>
  <si>
    <t>4.5.2</t>
  </si>
  <si>
    <t>4.5.3</t>
  </si>
  <si>
    <t>4.5.4</t>
  </si>
  <si>
    <t>4.5.5</t>
  </si>
  <si>
    <t>4.5.6</t>
  </si>
  <si>
    <t>4.5.7</t>
  </si>
  <si>
    <t>4.5.8</t>
  </si>
  <si>
    <t>4.5.9</t>
  </si>
  <si>
    <t>4.6.1</t>
  </si>
  <si>
    <t>4.6.2</t>
  </si>
  <si>
    <t>4.6.3</t>
  </si>
  <si>
    <t>4.6.4</t>
  </si>
  <si>
    <t>4.6.5</t>
  </si>
  <si>
    <t>4.6.6</t>
  </si>
  <si>
    <t>4.6.7</t>
  </si>
  <si>
    <t>4.6.8</t>
  </si>
  <si>
    <t>4.6.9.</t>
  </si>
  <si>
    <t>4.7.1</t>
  </si>
  <si>
    <t>4.7.2</t>
  </si>
  <si>
    <t>4.7.3</t>
  </si>
  <si>
    <t>4.7.4</t>
  </si>
  <si>
    <t>4.7.5</t>
  </si>
  <si>
    <t>4.7.6</t>
  </si>
  <si>
    <t>4.7.7</t>
  </si>
  <si>
    <t>4.7.8</t>
  </si>
  <si>
    <t>4.7.9</t>
  </si>
  <si>
    <t>Перечень показателей энергетической эффективности объектов приведен в соответствии с  Программой энергосбережения и повышения энергетической эффективности ООО "Примэнерго" на 2020-2024г.г</t>
  </si>
  <si>
    <t>решение об утверждении Программы энергосбережения и энергетической эффективности ООО "Примэнерго" на 2020-2024г.г.отсутствует</t>
  </si>
</sst>
</file>

<file path=xl/styles.xml><?xml version="1.0" encoding="utf-8"?>
<styleSheet xmlns="http://schemas.openxmlformats.org/spreadsheetml/2006/main">
  <numFmts count="4">
    <numFmt numFmtId="164" formatCode="_-* #,##0.00_р_._-;\-* #,##0.00_р_._-;_-* &quot;-&quot;??_р_._-;_-@_-"/>
    <numFmt numFmtId="165" formatCode="#,##0_ ;\-#,##0\ "/>
    <numFmt numFmtId="166" formatCode="_-* #,##0.00\ _р_._-;\-* #,##0.00\ _р_._-;_-* &quot;-&quot;??\ _р_._-;_-@_-"/>
    <numFmt numFmtId="167" formatCode="0.000"/>
  </numFmts>
  <fonts count="86">
    <font>
      <sz val="12"/>
      <name val="Times New Roman"/>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2"/>
      <name val="Times New Roman"/>
      <family val="1"/>
      <charset val="204"/>
    </font>
    <font>
      <b/>
      <sz val="12"/>
      <name val="Times New Roman"/>
      <family val="1"/>
      <charset val="204"/>
    </font>
    <font>
      <sz val="8"/>
      <name val="Times New Roman"/>
      <family val="1"/>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Arial Cyr"/>
      <charset val="204"/>
    </font>
    <font>
      <sz val="11"/>
      <color theme="1"/>
      <name val="Times New Roman"/>
      <family val="1"/>
      <charset val="204"/>
    </font>
    <font>
      <sz val="11"/>
      <color rgb="FF000000"/>
      <name val="SimSun"/>
      <family val="2"/>
      <charset val="204"/>
    </font>
    <font>
      <b/>
      <sz val="12"/>
      <color rgb="FF000000"/>
      <name val="Times New Roman"/>
      <family val="1"/>
      <charset val="204"/>
    </font>
    <font>
      <sz val="12"/>
      <color rgb="FF000000"/>
      <name val="Times New Roman"/>
      <family val="1"/>
      <charset val="204"/>
    </font>
    <font>
      <sz val="12"/>
      <color rgb="FF000000"/>
      <name val="Calibri"/>
      <family val="2"/>
      <charset val="204"/>
    </font>
    <font>
      <sz val="12"/>
      <color theme="1"/>
      <name val="Times New Roman"/>
      <family val="1"/>
      <charset val="204"/>
    </font>
    <font>
      <b/>
      <sz val="12"/>
      <color theme="1"/>
      <name val="Times New Roman"/>
      <family val="1"/>
      <charset val="204"/>
    </font>
    <font>
      <b/>
      <sz val="13"/>
      <color theme="1"/>
      <name val="Times New Roman"/>
      <family val="1"/>
      <charset val="204"/>
    </font>
    <font>
      <b/>
      <sz val="11"/>
      <color theme="1"/>
      <name val="Times New Roman"/>
      <family val="1"/>
      <charset val="204"/>
    </font>
    <font>
      <sz val="10"/>
      <name val="Arial"/>
      <family val="2"/>
      <charset val="204"/>
    </font>
    <font>
      <sz val="14"/>
      <name val="Times New Roman"/>
      <family val="1"/>
      <charset val="204"/>
    </font>
    <font>
      <sz val="14"/>
      <color theme="1"/>
      <name val="Times New Roman"/>
      <family val="1"/>
      <charset val="204"/>
    </font>
    <font>
      <b/>
      <sz val="14"/>
      <color theme="1"/>
      <name val="Times New Roman"/>
      <family val="1"/>
      <charset val="204"/>
    </font>
    <font>
      <b/>
      <sz val="14"/>
      <name val="Times New Roman"/>
      <family val="1"/>
      <charset val="204"/>
    </font>
    <font>
      <sz val="13"/>
      <name val="Times New Roman"/>
      <family val="1"/>
      <charset val="204"/>
    </font>
    <font>
      <sz val="11"/>
      <name val="Times New Roman"/>
      <family val="1"/>
      <charset val="204"/>
    </font>
    <font>
      <sz val="11"/>
      <color theme="1"/>
      <name val="Calibri"/>
      <family val="2"/>
      <scheme val="minor"/>
    </font>
    <font>
      <sz val="9"/>
      <color theme="1"/>
      <name val="Times New Roman"/>
      <family val="1"/>
      <charset val="204"/>
    </font>
    <font>
      <sz val="9"/>
      <name val="Times New Roman"/>
      <family val="1"/>
      <charset val="204"/>
    </font>
    <font>
      <sz val="12"/>
      <name val="Arial"/>
      <family val="2"/>
      <charset val="204"/>
    </font>
    <font>
      <sz val="12"/>
      <color theme="1"/>
      <name val="Arial"/>
      <family val="2"/>
      <charset val="204"/>
    </font>
    <font>
      <b/>
      <sz val="12"/>
      <color theme="1"/>
      <name val="Arial"/>
      <family val="2"/>
      <charset val="204"/>
    </font>
    <font>
      <sz val="9"/>
      <color theme="1"/>
      <name val="Arial"/>
      <family val="2"/>
      <charset val="204"/>
    </font>
    <font>
      <sz val="10"/>
      <name val="Arial"/>
      <family val="2"/>
    </font>
    <font>
      <i/>
      <sz val="12"/>
      <name val="Times New Roman"/>
      <family val="1"/>
      <charset val="204"/>
    </font>
    <font>
      <i/>
      <sz val="11"/>
      <name val="Calibri"/>
      <family val="2"/>
      <charset val="204"/>
    </font>
    <font>
      <sz val="11"/>
      <name val="Calibri"/>
      <family val="2"/>
      <charset val="204"/>
    </font>
    <font>
      <b/>
      <i/>
      <sz val="11"/>
      <name val="Calibri"/>
      <family val="2"/>
      <charset val="204"/>
    </font>
    <font>
      <b/>
      <sz val="11"/>
      <name val="Calibri"/>
      <family val="2"/>
      <charset val="204"/>
    </font>
    <font>
      <sz val="11"/>
      <color theme="5" tint="0.39997558519241921"/>
      <name val="Times New Roman"/>
      <family val="1"/>
      <charset val="204"/>
    </font>
    <font>
      <b/>
      <i/>
      <sz val="11"/>
      <color theme="1"/>
      <name val="Calibri"/>
      <family val="2"/>
      <charset val="204"/>
      <scheme val="minor"/>
    </font>
    <font>
      <sz val="10"/>
      <name val="Helv"/>
    </font>
    <font>
      <b/>
      <sz val="14"/>
      <color rgb="FF000000"/>
      <name val="Times New Roman"/>
      <family val="1"/>
      <charset val="204"/>
    </font>
    <font>
      <vertAlign val="superscript"/>
      <sz val="12"/>
      <name val="Times New Roman"/>
      <family val="1"/>
      <charset val="204"/>
    </font>
    <font>
      <vertAlign val="superscript"/>
      <sz val="11"/>
      <name val="Times New Roman"/>
      <family val="1"/>
      <charset val="204"/>
    </font>
    <font>
      <vertAlign val="superscript"/>
      <sz val="11"/>
      <color theme="1"/>
      <name val="Times New Roman"/>
      <family val="1"/>
      <charset val="204"/>
    </font>
    <font>
      <vertAlign val="superscript"/>
      <sz val="12"/>
      <color theme="1"/>
      <name val="Times New Roman"/>
      <family val="1"/>
      <charset val="204"/>
    </font>
    <font>
      <u/>
      <sz val="14"/>
      <color theme="1"/>
      <name val="Times New Roman"/>
      <family val="1"/>
      <charset val="204"/>
    </font>
    <font>
      <b/>
      <u/>
      <sz val="14"/>
      <color theme="1"/>
      <name val="Times New Roman"/>
      <family val="1"/>
      <charset val="204"/>
    </font>
    <font>
      <u/>
      <sz val="14"/>
      <name val="Times New Roman"/>
      <family val="1"/>
      <charset val="204"/>
    </font>
    <font>
      <sz val="13"/>
      <color theme="1"/>
      <name val="Times New Roman"/>
      <family val="1"/>
      <charset val="204"/>
    </font>
    <font>
      <u/>
      <sz val="12"/>
      <color theme="1"/>
      <name val="Times New Roman"/>
      <family val="1"/>
      <charset val="204"/>
    </font>
    <font>
      <b/>
      <u/>
      <sz val="12"/>
      <color theme="1"/>
      <name val="Times New Roman"/>
      <family val="1"/>
      <charset val="204"/>
    </font>
    <font>
      <u/>
      <sz val="12"/>
      <name val="Times New Roman"/>
      <family val="1"/>
      <charset val="204"/>
    </font>
    <font>
      <b/>
      <u/>
      <sz val="12"/>
      <name val="Times New Roman"/>
      <family val="1"/>
      <charset val="204"/>
    </font>
    <font>
      <b/>
      <sz val="9"/>
      <color theme="1"/>
      <name val="Arial"/>
      <family val="2"/>
      <charset val="204"/>
    </font>
    <font>
      <b/>
      <sz val="10"/>
      <color theme="1"/>
      <name val="Times New Roman"/>
      <family val="1"/>
      <charset val="204"/>
    </font>
    <font>
      <sz val="10"/>
      <color theme="1"/>
      <name val="Times New Roman"/>
      <family val="1"/>
      <charset val="204"/>
    </font>
    <font>
      <sz val="8"/>
      <color rgb="FF222222"/>
      <name val="Arial"/>
      <family val="2"/>
      <charset val="204"/>
    </font>
    <font>
      <b/>
      <sz val="8"/>
      <color rgb="FF222222"/>
      <name val="Arial"/>
      <family val="2"/>
      <charset val="204"/>
    </font>
    <font>
      <sz val="11"/>
      <color rgb="FF000000"/>
      <name val="Times New Roman"/>
      <family val="1"/>
      <charset val="204"/>
    </font>
    <font>
      <sz val="11"/>
      <color rgb="FF000000"/>
      <name val="Calibri"/>
      <family val="2"/>
      <charset val="204"/>
    </font>
    <font>
      <sz val="10"/>
      <color rgb="FF000000"/>
      <name val="Times New Roman"/>
      <family val="1"/>
      <charset val="204"/>
    </font>
    <font>
      <sz val="8"/>
      <color theme="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25">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s>
  <cellStyleXfs count="272">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5" borderId="0" applyNumberFormat="0" applyBorder="0" applyAlignment="0" applyProtection="0"/>
    <xf numFmtId="0" fontId="14" fillId="8" borderId="0" applyNumberFormat="0" applyBorder="0" applyAlignment="0" applyProtection="0"/>
    <xf numFmtId="0" fontId="14" fillId="11" borderId="0" applyNumberFormat="0" applyBorder="0" applyAlignment="0" applyProtection="0"/>
    <xf numFmtId="0" fontId="15" fillId="12"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5"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31" fillId="0" borderId="0"/>
    <xf numFmtId="0" fontId="11" fillId="0" borderId="0"/>
    <xf numFmtId="0" fontId="26" fillId="3" borderId="0" applyNumberFormat="0" applyBorder="0" applyAlignment="0" applyProtection="0"/>
    <xf numFmtId="0" fontId="27" fillId="0" borderId="0" applyNumberFormat="0" applyFill="0" applyBorder="0" applyAlignment="0" applyProtection="0"/>
    <xf numFmtId="0" fontId="14" fillId="23" borderId="8" applyNumberFormat="0" applyFont="0" applyAlignment="0" applyProtection="0"/>
    <xf numFmtId="0" fontId="28" fillId="0" borderId="9" applyNumberFormat="0" applyFill="0" applyAlignment="0" applyProtection="0"/>
    <xf numFmtId="0" fontId="29" fillId="0" borderId="0" applyNumberFormat="0" applyFill="0" applyBorder="0" applyAlignment="0" applyProtection="0"/>
    <xf numFmtId="0" fontId="30" fillId="4" borderId="0" applyNumberFormat="0" applyBorder="0" applyAlignment="0" applyProtection="0"/>
    <xf numFmtId="0" fontId="33" fillId="0" borderId="0"/>
    <xf numFmtId="0" fontId="33" fillId="0" borderId="0"/>
    <xf numFmtId="0" fontId="11" fillId="0" borderId="0"/>
    <xf numFmtId="0" fontId="10" fillId="0" borderId="0"/>
    <xf numFmtId="0" fontId="41" fillId="0" borderId="0"/>
    <xf numFmtId="0" fontId="41" fillId="0" borderId="0"/>
    <xf numFmtId="164" fontId="10" fillId="0" borderId="0" applyFont="0" applyFill="0" applyBorder="0" applyAlignment="0" applyProtection="0"/>
    <xf numFmtId="165" fontId="41" fillId="0" borderId="0" applyFont="0" applyFill="0" applyBorder="0" applyAlignment="0" applyProtection="0"/>
    <xf numFmtId="166" fontId="10" fillId="0" borderId="0" applyFont="0" applyFill="0" applyBorder="0" applyAlignment="0" applyProtection="0"/>
    <xf numFmtId="0" fontId="9" fillId="0" borderId="0"/>
    <xf numFmtId="0" fontId="8" fillId="0" borderId="0"/>
    <xf numFmtId="0" fontId="48" fillId="0" borderId="0"/>
    <xf numFmtId="0" fontId="11" fillId="0" borderId="0"/>
    <xf numFmtId="0" fontId="11" fillId="0" borderId="0"/>
    <xf numFmtId="0" fontId="11" fillId="0" borderId="0"/>
    <xf numFmtId="0" fontId="7"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5" borderId="0" applyNumberFormat="0" applyBorder="0" applyAlignment="0" applyProtection="0"/>
    <xf numFmtId="0" fontId="14" fillId="8" borderId="0" applyNumberFormat="0" applyBorder="0" applyAlignment="0" applyProtection="0"/>
    <xf numFmtId="0" fontId="14" fillId="11" borderId="0" applyNumberFormat="0" applyBorder="0" applyAlignment="0" applyProtection="0"/>
    <xf numFmtId="0" fontId="15" fillId="12"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55" fillId="0" borderId="0"/>
    <xf numFmtId="0" fontId="15"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26" fillId="3" borderId="0" applyNumberFormat="0" applyBorder="0" applyAlignment="0" applyProtection="0"/>
    <xf numFmtId="0" fontId="27" fillId="0" borderId="0" applyNumberFormat="0" applyFill="0" applyBorder="0" applyAlignment="0" applyProtection="0"/>
    <xf numFmtId="0" fontId="14" fillId="23" borderId="8" applyNumberFormat="0" applyFont="0" applyAlignment="0" applyProtection="0"/>
    <xf numFmtId="0" fontId="28" fillId="0" borderId="9" applyNumberFormat="0" applyFill="0" applyAlignment="0" applyProtection="0"/>
    <xf numFmtId="0" fontId="29" fillId="0" borderId="0" applyNumberFormat="0" applyFill="0" applyBorder="0" applyAlignment="0" applyProtection="0"/>
    <xf numFmtId="0" fontId="30" fillId="4" borderId="0" applyNumberFormat="0" applyBorder="0" applyAlignment="0" applyProtection="0"/>
    <xf numFmtId="0" fontId="6" fillId="0" borderId="0"/>
    <xf numFmtId="0" fontId="11" fillId="0" borderId="0"/>
    <xf numFmtId="9" fontId="41" fillId="0" borderId="0" applyFont="0" applyFill="0" applyBorder="0" applyAlignment="0" applyProtection="0"/>
    <xf numFmtId="9" fontId="11" fillId="0" borderId="0" applyFont="0" applyFill="0" applyBorder="0" applyAlignment="0" applyProtection="0"/>
    <xf numFmtId="0" fontId="63" fillId="0" borderId="0"/>
    <xf numFmtId="0" fontId="5" fillId="0" borderId="0"/>
    <xf numFmtId="0" fontId="31" fillId="0" borderId="0"/>
    <xf numFmtId="0" fontId="4" fillId="0" borderId="0"/>
    <xf numFmtId="0" fontId="4" fillId="0" borderId="0"/>
    <xf numFmtId="0" fontId="3" fillId="0" borderId="0"/>
    <xf numFmtId="164" fontId="3" fillId="0" borderId="0" applyFont="0" applyFill="0" applyBorder="0" applyAlignment="0" applyProtection="0"/>
    <xf numFmtId="166"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6"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cellStyleXfs>
  <cellXfs count="567">
    <xf numFmtId="0" fontId="0" fillId="0" borderId="0" xfId="0"/>
    <xf numFmtId="0" fontId="11" fillId="0" borderId="0" xfId="0" applyFont="1"/>
    <xf numFmtId="0" fontId="11" fillId="0" borderId="0" xfId="0" applyFont="1" applyFill="1"/>
    <xf numFmtId="0" fontId="11" fillId="0" borderId="0" xfId="0" applyFont="1" applyFill="1" applyBorder="1"/>
    <xf numFmtId="0" fontId="11" fillId="0" borderId="0" xfId="0" applyFont="1" applyAlignment="1">
      <alignment horizontal="right"/>
    </xf>
    <xf numFmtId="0" fontId="11" fillId="0" borderId="0" xfId="0" applyFont="1" applyFill="1" applyAlignment="1">
      <alignment horizontal="right"/>
    </xf>
    <xf numFmtId="0" fontId="32" fillId="0" borderId="0" xfId="37" applyFont="1"/>
    <xf numFmtId="0" fontId="32" fillId="0" borderId="0" xfId="37" applyFont="1" applyAlignment="1">
      <alignment vertical="center"/>
    </xf>
    <xf numFmtId="0" fontId="32" fillId="0" borderId="0" xfId="37" applyFont="1" applyAlignment="1">
      <alignment horizontal="right" vertical="center"/>
    </xf>
    <xf numFmtId="0" fontId="32" fillId="0" borderId="0" xfId="37" applyFont="1" applyAlignment="1">
      <alignment horizontal="center" vertical="center"/>
    </xf>
    <xf numFmtId="0" fontId="32" fillId="0" borderId="0" xfId="37" applyFont="1" applyFill="1" applyAlignment="1">
      <alignment vertical="center"/>
    </xf>
    <xf numFmtId="0" fontId="39" fillId="0" borderId="0" xfId="37" applyFont="1" applyAlignment="1"/>
    <xf numFmtId="0" fontId="12" fillId="0" borderId="0" xfId="46" applyFont="1" applyFill="1" applyBorder="1" applyAlignment="1"/>
    <xf numFmtId="0" fontId="34" fillId="0" borderId="0" xfId="45" applyFont="1" applyFill="1" applyBorder="1" applyAlignment="1">
      <alignment vertical="center"/>
    </xf>
    <xf numFmtId="0" fontId="42" fillId="0" borderId="0" xfId="37" applyFont="1" applyAlignment="1">
      <alignment horizontal="right"/>
    </xf>
    <xf numFmtId="0" fontId="46" fillId="0" borderId="0" xfId="37" applyFont="1" applyFill="1" applyAlignment="1">
      <alignment horizontal="right"/>
    </xf>
    <xf numFmtId="0" fontId="32" fillId="0" borderId="0" xfId="37" applyFont="1" applyFill="1"/>
    <xf numFmtId="0" fontId="11" fillId="0" borderId="0" xfId="0" applyFont="1" applyFill="1" applyAlignment="1"/>
    <xf numFmtId="1" fontId="12" fillId="0" borderId="0" xfId="0" applyNumberFormat="1" applyFont="1" applyFill="1" applyBorder="1" applyAlignment="1">
      <alignment vertical="top"/>
    </xf>
    <xf numFmtId="0" fontId="11" fillId="0" borderId="10" xfId="0" applyFont="1" applyBorder="1"/>
    <xf numFmtId="0" fontId="11" fillId="0" borderId="0" xfId="0" applyFont="1" applyBorder="1"/>
    <xf numFmtId="0" fontId="11" fillId="0" borderId="0" xfId="0" applyFont="1" applyFill="1" applyBorder="1" applyAlignment="1">
      <alignment horizontal="center" vertical="center" textRotation="90" wrapText="1"/>
    </xf>
    <xf numFmtId="0" fontId="49" fillId="0" borderId="0" xfId="55" applyFont="1"/>
    <xf numFmtId="0" fontId="42" fillId="0" borderId="0" xfId="37" applyFont="1" applyAlignment="1">
      <alignment horizontal="right" vertical="center"/>
    </xf>
    <xf numFmtId="0" fontId="49" fillId="0" borderId="0" xfId="55" applyFont="1" applyAlignment="1">
      <alignment vertical="center"/>
    </xf>
    <xf numFmtId="0" fontId="37" fillId="0" borderId="0" xfId="55" applyFont="1"/>
    <xf numFmtId="0" fontId="51" fillId="0" borderId="0" xfId="55" applyFont="1"/>
    <xf numFmtId="0" fontId="52" fillId="0" borderId="0" xfId="55" applyFont="1"/>
    <xf numFmtId="0" fontId="53" fillId="0" borderId="0" xfId="55" applyFont="1" applyAlignment="1">
      <alignment horizontal="left" vertical="center"/>
    </xf>
    <xf numFmtId="0" fontId="52" fillId="0" borderId="0" xfId="55" applyFont="1" applyBorder="1"/>
    <xf numFmtId="0" fontId="37" fillId="0" borderId="0" xfId="55" applyFont="1" applyAlignment="1">
      <alignment horizontal="center"/>
    </xf>
    <xf numFmtId="0" fontId="54" fillId="0" borderId="0" xfId="55" applyFont="1"/>
    <xf numFmtId="0" fontId="11" fillId="0" borderId="10" xfId="46" applyFont="1" applyBorder="1" applyAlignment="1">
      <alignment horizontal="center" vertical="center" textRotation="90" wrapText="1"/>
    </xf>
    <xf numFmtId="0" fontId="35" fillId="0" borderId="10" xfId="45" applyFont="1" applyBorder="1" applyAlignment="1">
      <alignment horizontal="center" vertical="center"/>
    </xf>
    <xf numFmtId="0" fontId="49" fillId="0" borderId="0" xfId="55" applyFont="1" applyBorder="1"/>
    <xf numFmtId="0" fontId="45" fillId="0" borderId="0" xfId="0" applyFont="1" applyFill="1" applyAlignment="1"/>
    <xf numFmtId="0" fontId="12" fillId="0" borderId="21" xfId="46" applyFont="1" applyFill="1" applyBorder="1" applyAlignment="1"/>
    <xf numFmtId="0" fontId="34" fillId="0" borderId="0" xfId="44" applyFont="1" applyFill="1" applyBorder="1" applyAlignment="1"/>
    <xf numFmtId="0" fontId="11" fillId="0" borderId="0" xfId="0" applyFont="1" applyAlignment="1">
      <alignment horizontal="left"/>
    </xf>
    <xf numFmtId="0" fontId="32" fillId="0" borderId="10" xfId="37" applyFont="1" applyFill="1" applyBorder="1" applyAlignment="1">
      <alignment horizontal="center" vertical="center"/>
    </xf>
    <xf numFmtId="49" fontId="37" fillId="0" borderId="10" xfId="55" applyNumberFormat="1" applyFont="1" applyBorder="1" applyAlignment="1">
      <alignment horizontal="center" vertical="center"/>
    </xf>
    <xf numFmtId="0" fontId="12" fillId="0" borderId="0" xfId="46" applyFont="1" applyFill="1" applyBorder="1" applyAlignment="1">
      <alignment horizontal="center"/>
    </xf>
    <xf numFmtId="0" fontId="37" fillId="0" borderId="0" xfId="55" applyFont="1" applyAlignment="1">
      <alignment vertical="center"/>
    </xf>
    <xf numFmtId="0" fontId="32" fillId="0" borderId="0" xfId="37" applyFont="1" applyAlignment="1">
      <alignment horizontal="center"/>
    </xf>
    <xf numFmtId="0" fontId="40" fillId="0" borderId="0" xfId="37" applyFont="1" applyAlignment="1">
      <alignment horizontal="center" vertical="center" wrapText="1"/>
    </xf>
    <xf numFmtId="0" fontId="32" fillId="0" borderId="0" xfId="37" applyFont="1" applyAlignment="1">
      <alignment horizontal="center" vertical="center" wrapText="1"/>
    </xf>
    <xf numFmtId="0" fontId="32" fillId="0" borderId="10" xfId="37" applyFont="1" applyBorder="1" applyAlignment="1">
      <alignment vertical="center" wrapText="1"/>
    </xf>
    <xf numFmtId="3" fontId="32" fillId="0" borderId="10" xfId="37" applyNumberFormat="1" applyFont="1" applyBorder="1" applyAlignment="1">
      <alignment horizontal="center" vertical="center"/>
    </xf>
    <xf numFmtId="0" fontId="32" fillId="0" borderId="0" xfId="37" applyFont="1" applyFill="1" applyAlignment="1">
      <alignment wrapText="1"/>
    </xf>
    <xf numFmtId="0" fontId="57" fillId="0" borderId="0" xfId="37" applyFont="1" applyFill="1" applyBorder="1" applyAlignment="1">
      <alignment horizontal="center" vertical="center"/>
    </xf>
    <xf numFmtId="0" fontId="58" fillId="0" borderId="0" xfId="37" applyFont="1" applyFill="1" applyBorder="1" applyAlignment="1">
      <alignment horizontal="center" vertical="center"/>
    </xf>
    <xf numFmtId="0" fontId="47" fillId="0" borderId="0" xfId="37" applyFont="1" applyFill="1" applyBorder="1" applyAlignment="1">
      <alignment horizontal="center" vertical="center"/>
    </xf>
    <xf numFmtId="3" fontId="47" fillId="0" borderId="0" xfId="37" applyNumberFormat="1" applyFont="1" applyFill="1" applyBorder="1" applyAlignment="1">
      <alignment horizontal="center" vertical="center"/>
    </xf>
    <xf numFmtId="0" fontId="32" fillId="0" borderId="0" xfId="37" applyFont="1" applyBorder="1" applyAlignment="1">
      <alignment horizontal="center" vertical="center"/>
    </xf>
    <xf numFmtId="0" fontId="32" fillId="0" borderId="0" xfId="37" applyFont="1" applyBorder="1" applyAlignment="1">
      <alignment vertical="center"/>
    </xf>
    <xf numFmtId="0" fontId="58" fillId="0" borderId="0" xfId="37" applyFont="1" applyFill="1" applyBorder="1" applyAlignment="1">
      <alignment vertical="center"/>
    </xf>
    <xf numFmtId="0" fontId="59" fillId="0" borderId="0" xfId="37" applyFont="1" applyFill="1" applyBorder="1" applyAlignment="1">
      <alignment vertical="center"/>
    </xf>
    <xf numFmtId="0" fontId="59" fillId="0" borderId="0" xfId="37" applyFont="1" applyFill="1" applyBorder="1" applyAlignment="1">
      <alignment horizontal="left" vertical="center" wrapText="1"/>
    </xf>
    <xf numFmtId="0" fontId="60" fillId="0" borderId="0" xfId="37" applyFont="1" applyFill="1" applyBorder="1" applyAlignment="1">
      <alignment horizontal="left" vertical="center" wrapText="1"/>
    </xf>
    <xf numFmtId="0" fontId="58" fillId="0" borderId="0" xfId="37" applyFont="1" applyFill="1" applyBorder="1" applyAlignment="1">
      <alignment horizontal="center" vertical="center" wrapText="1"/>
    </xf>
    <xf numFmtId="0" fontId="59" fillId="0" borderId="0" xfId="37" applyFont="1" applyFill="1" applyBorder="1" applyAlignment="1">
      <alignment horizontal="center" vertical="center" wrapText="1"/>
    </xf>
    <xf numFmtId="0" fontId="32" fillId="0" borderId="10" xfId="37" applyFont="1" applyBorder="1" applyAlignment="1">
      <alignment horizontal="center"/>
    </xf>
    <xf numFmtId="0" fontId="32" fillId="0" borderId="10" xfId="37" applyFont="1" applyBorder="1"/>
    <xf numFmtId="0" fontId="32" fillId="0" borderId="10" xfId="37" applyFont="1" applyBorder="1" applyAlignment="1">
      <alignment vertical="center"/>
    </xf>
    <xf numFmtId="0" fontId="61" fillId="0" borderId="0" xfId="37" applyFont="1" applyFill="1" applyAlignment="1">
      <alignment wrapText="1"/>
    </xf>
    <xf numFmtId="0" fontId="32" fillId="0" borderId="0" xfId="37" applyFont="1" applyFill="1" applyAlignment="1">
      <alignment horizontal="center"/>
    </xf>
    <xf numFmtId="0" fontId="59" fillId="0" borderId="0" xfId="37" applyFont="1" applyFill="1" applyBorder="1" applyAlignment="1">
      <alignment horizontal="center" vertical="center"/>
    </xf>
    <xf numFmtId="0" fontId="58" fillId="0" borderId="0" xfId="37" applyFont="1" applyFill="1" applyBorder="1" applyAlignment="1">
      <alignment horizontal="left" vertical="center" wrapText="1"/>
    </xf>
    <xf numFmtId="0" fontId="11" fillId="0" borderId="0" xfId="37" applyFont="1" applyFill="1" applyBorder="1" applyAlignment="1">
      <alignment horizontal="center" vertical="center"/>
    </xf>
    <xf numFmtId="0" fontId="62" fillId="0" borderId="0" xfId="37" applyFont="1" applyFill="1" applyBorder="1" applyAlignment="1">
      <alignment horizontal="center" vertical="center"/>
    </xf>
    <xf numFmtId="0" fontId="42" fillId="0" borderId="0" xfId="0" applyFont="1" applyFill="1" applyAlignment="1"/>
    <xf numFmtId="0" fontId="35" fillId="0" borderId="0" xfId="45" applyFont="1" applyFill="1" applyBorder="1" applyAlignment="1">
      <alignment horizontal="center" vertical="center" textRotation="90" wrapText="1"/>
    </xf>
    <xf numFmtId="0" fontId="45" fillId="0" borderId="0" xfId="57" applyFont="1" applyAlignment="1">
      <alignment wrapText="1"/>
    </xf>
    <xf numFmtId="49" fontId="37" fillId="0" borderId="10" xfId="55" applyNumberFormat="1" applyFont="1" applyFill="1" applyBorder="1" applyAlignment="1">
      <alignment horizontal="center" vertical="center"/>
    </xf>
    <xf numFmtId="0" fontId="32" fillId="0" borderId="10" xfId="37" applyFont="1" applyBorder="1" applyAlignment="1">
      <alignment horizontal="center" vertical="center" textRotation="90"/>
    </xf>
    <xf numFmtId="14" fontId="32" fillId="0" borderId="10" xfId="37" applyNumberFormat="1" applyFont="1" applyBorder="1" applyAlignment="1">
      <alignment horizontal="center" vertical="center"/>
    </xf>
    <xf numFmtId="0" fontId="37" fillId="0" borderId="10" xfId="55" applyFont="1" applyBorder="1" applyAlignment="1">
      <alignment horizontal="center" vertical="center" wrapText="1"/>
    </xf>
    <xf numFmtId="0" fontId="32" fillId="0" borderId="0" xfId="37" applyFont="1"/>
    <xf numFmtId="0" fontId="47" fillId="0" borderId="10" xfId="0" applyFont="1" applyFill="1" applyBorder="1" applyAlignment="1">
      <alignment horizontal="center" vertical="center" textRotation="90" wrapText="1"/>
    </xf>
    <xf numFmtId="0" fontId="47" fillId="0" borderId="10" xfId="0" applyFont="1" applyFill="1" applyBorder="1" applyAlignment="1">
      <alignment horizontal="center" vertical="center" wrapText="1"/>
    </xf>
    <xf numFmtId="0" fontId="11" fillId="0" borderId="10" xfId="37" applyFont="1" applyFill="1" applyBorder="1" applyAlignment="1">
      <alignment horizontal="center" vertical="center" textRotation="90" wrapText="1"/>
    </xf>
    <xf numFmtId="0" fontId="36" fillId="0" borderId="10" xfId="45" applyFont="1" applyFill="1" applyBorder="1" applyAlignment="1">
      <alignment horizontal="center" vertical="center"/>
    </xf>
    <xf numFmtId="0" fontId="35" fillId="0" borderId="10" xfId="45" applyFont="1" applyFill="1" applyBorder="1" applyAlignment="1">
      <alignment horizontal="center" vertical="center" textRotation="90" wrapText="1"/>
    </xf>
    <xf numFmtId="0" fontId="11" fillId="0" borderId="0" xfId="0" applyFont="1" applyFill="1"/>
    <xf numFmtId="0" fontId="44" fillId="0" borderId="0" xfId="55" applyFont="1" applyAlignment="1">
      <alignment horizontal="center"/>
    </xf>
    <xf numFmtId="0" fontId="37" fillId="0" borderId="0" xfId="55" applyFont="1" applyAlignment="1">
      <alignment horizontal="center" vertical="top"/>
    </xf>
    <xf numFmtId="0" fontId="11" fillId="0" borderId="10" xfId="0" applyFont="1" applyFill="1" applyBorder="1" applyAlignment="1">
      <alignment horizontal="center" vertical="center" textRotation="90" wrapText="1"/>
    </xf>
    <xf numFmtId="0" fontId="11" fillId="0" borderId="0" xfId="0" applyFont="1" applyFill="1"/>
    <xf numFmtId="0" fontId="32" fillId="0" borderId="0" xfId="37" applyFont="1"/>
    <xf numFmtId="0" fontId="53" fillId="0" borderId="0" xfId="55" applyFont="1" applyAlignment="1">
      <alignment horizontal="left" vertical="center"/>
    </xf>
    <xf numFmtId="0" fontId="44" fillId="0" borderId="0" xfId="55" applyFont="1" applyAlignment="1">
      <alignment vertical="center"/>
    </xf>
    <xf numFmtId="0" fontId="37" fillId="0" borderId="0" xfId="55" applyFont="1" applyAlignment="1">
      <alignment vertical="top"/>
    </xf>
    <xf numFmtId="0" fontId="11" fillId="0" borderId="0" xfId="0" applyFont="1" applyAlignment="1">
      <alignment wrapText="1"/>
    </xf>
    <xf numFmtId="0" fontId="42" fillId="0" borderId="0" xfId="0" applyFont="1" applyFill="1" applyAlignment="1">
      <alignment vertical="center"/>
    </xf>
    <xf numFmtId="0" fontId="11" fillId="0" borderId="0" xfId="0" applyFont="1" applyFill="1" applyAlignment="1">
      <alignment vertical="center"/>
    </xf>
    <xf numFmtId="0" fontId="44" fillId="0" borderId="0" xfId="55" applyFont="1" applyAlignment="1"/>
    <xf numFmtId="0" fontId="38" fillId="0" borderId="0" xfId="55" applyFont="1" applyAlignment="1">
      <alignment vertical="center"/>
    </xf>
    <xf numFmtId="0" fontId="34" fillId="0" borderId="0" xfId="44" applyFont="1" applyFill="1" applyBorder="1" applyAlignment="1">
      <alignment horizontal="center" vertical="center"/>
    </xf>
    <xf numFmtId="0" fontId="11" fillId="0" borderId="10" xfId="0" applyFont="1" applyBorder="1" applyAlignment="1">
      <alignment horizontal="center" vertical="center"/>
    </xf>
    <xf numFmtId="0" fontId="44" fillId="0" borderId="0" xfId="55" applyFont="1" applyAlignment="1">
      <alignment horizontal="center"/>
    </xf>
    <xf numFmtId="0" fontId="32" fillId="0" borderId="0" xfId="37" applyFont="1" applyAlignment="1">
      <alignment horizontal="left"/>
    </xf>
    <xf numFmtId="0" fontId="45" fillId="0" borderId="0" xfId="0" applyFont="1" applyFill="1" applyAlignment="1">
      <alignment horizontal="center"/>
    </xf>
    <xf numFmtId="0" fontId="12" fillId="0" borderId="0" xfId="0" applyFont="1" applyFill="1" applyAlignment="1">
      <alignment horizontal="center"/>
    </xf>
    <xf numFmtId="0" fontId="32" fillId="0" borderId="0" xfId="37" applyFont="1"/>
    <xf numFmtId="0" fontId="45" fillId="0" borderId="0" xfId="0" applyFont="1" applyFill="1" applyAlignment="1">
      <alignment horizontal="center"/>
    </xf>
    <xf numFmtId="0" fontId="45" fillId="0" borderId="0" xfId="0" applyFont="1" applyFill="1" applyAlignment="1">
      <alignment horizontal="center"/>
    </xf>
    <xf numFmtId="0" fontId="11" fillId="0" borderId="13" xfId="0" applyFont="1" applyFill="1" applyBorder="1" applyAlignment="1">
      <alignment horizontal="center" vertical="center" wrapText="1"/>
    </xf>
    <xf numFmtId="0" fontId="11" fillId="0" borderId="13" xfId="0" applyFont="1" applyBorder="1" applyAlignment="1">
      <alignment horizontal="center" vertical="center" wrapText="1"/>
    </xf>
    <xf numFmtId="0" fontId="37" fillId="0" borderId="0" xfId="55" applyFont="1" applyAlignment="1">
      <alignment horizontal="center" vertical="top"/>
    </xf>
    <xf numFmtId="0" fontId="45" fillId="0" borderId="0" xfId="0" applyFont="1" applyFill="1" applyAlignment="1">
      <alignment horizontal="center"/>
    </xf>
    <xf numFmtId="0" fontId="12" fillId="0" borderId="0" xfId="0" applyFont="1" applyFill="1" applyAlignment="1">
      <alignment horizontal="center"/>
    </xf>
    <xf numFmtId="0" fontId="12" fillId="0" borderId="0" xfId="0" applyFont="1" applyFill="1" applyAlignment="1">
      <alignment horizontal="center" vertical="center"/>
    </xf>
    <xf numFmtId="0" fontId="11" fillId="0" borderId="0" xfId="0" applyFont="1" applyFill="1" applyBorder="1" applyAlignment="1"/>
    <xf numFmtId="0" fontId="12" fillId="0" borderId="0" xfId="0" applyFont="1" applyFill="1" applyAlignment="1"/>
    <xf numFmtId="0" fontId="32" fillId="0" borderId="0" xfId="37" applyFont="1" applyAlignment="1"/>
    <xf numFmtId="0" fontId="11" fillId="0" borderId="10" xfId="0" applyFont="1" applyBorder="1" applyAlignment="1">
      <alignment horizontal="center" vertical="center" wrapText="1"/>
    </xf>
    <xf numFmtId="0" fontId="11" fillId="0" borderId="10" xfId="0" applyFont="1" applyFill="1" applyBorder="1" applyAlignment="1">
      <alignment horizontal="center" vertical="center" wrapText="1"/>
    </xf>
    <xf numFmtId="0" fontId="12" fillId="0" borderId="0" xfId="0" applyFont="1" applyFill="1" applyAlignment="1">
      <alignment horizontal="center"/>
    </xf>
    <xf numFmtId="0" fontId="34" fillId="0" borderId="0" xfId="44" applyFont="1" applyFill="1" applyBorder="1" applyAlignment="1">
      <alignment horizontal="center"/>
    </xf>
    <xf numFmtId="0" fontId="35" fillId="0" borderId="10" xfId="45" applyFont="1" applyFill="1" applyBorder="1" applyAlignment="1">
      <alignment horizontal="center" vertical="center"/>
    </xf>
    <xf numFmtId="0" fontId="35" fillId="0" borderId="10" xfId="45" applyFont="1" applyFill="1" applyBorder="1" applyAlignment="1">
      <alignment horizontal="center" vertical="center" wrapText="1"/>
    </xf>
    <xf numFmtId="0" fontId="32" fillId="0" borderId="0" xfId="37" applyFont="1" applyAlignment="1">
      <alignment horizontal="center"/>
    </xf>
    <xf numFmtId="0" fontId="39" fillId="0" borderId="0" xfId="37" applyFont="1" applyAlignment="1">
      <alignment horizontal="center"/>
    </xf>
    <xf numFmtId="0" fontId="32" fillId="0" borderId="10" xfId="37" applyFont="1" applyFill="1" applyBorder="1" applyAlignment="1">
      <alignment horizontal="center" vertical="center" wrapText="1"/>
    </xf>
    <xf numFmtId="0" fontId="32" fillId="0" borderId="11" xfId="37" applyFont="1" applyFill="1" applyBorder="1" applyAlignment="1">
      <alignment horizontal="center" vertical="center" wrapText="1"/>
    </xf>
    <xf numFmtId="0" fontId="32" fillId="0" borderId="13" xfId="37" applyFont="1" applyFill="1" applyBorder="1" applyAlignment="1">
      <alignment horizontal="center" vertical="center" wrapText="1"/>
    </xf>
    <xf numFmtId="0" fontId="32" fillId="0" borderId="10" xfId="37" applyFont="1" applyBorder="1" applyAlignment="1">
      <alignment horizontal="center" vertical="center"/>
    </xf>
    <xf numFmtId="0" fontId="11" fillId="0" borderId="10" xfId="46" applyFont="1" applyBorder="1" applyAlignment="1">
      <alignment horizontal="center" vertical="center" wrapText="1"/>
    </xf>
    <xf numFmtId="0" fontId="32" fillId="0" borderId="10" xfId="37" applyFont="1" applyBorder="1" applyAlignment="1">
      <alignment horizontal="center" vertical="center" wrapText="1"/>
    </xf>
    <xf numFmtId="0" fontId="45" fillId="0" borderId="0" xfId="57" applyFont="1" applyAlignment="1">
      <alignment horizontal="center" wrapText="1"/>
    </xf>
    <xf numFmtId="49" fontId="11" fillId="0" borderId="10" xfId="0" applyNumberFormat="1" applyFont="1" applyFill="1" applyBorder="1" applyAlignment="1">
      <alignment horizontal="center" vertical="center" wrapText="1"/>
    </xf>
    <xf numFmtId="0" fontId="37" fillId="0" borderId="11" xfId="55" applyFont="1" applyBorder="1" applyAlignment="1">
      <alignment horizontal="center" vertical="center" wrapText="1"/>
    </xf>
    <xf numFmtId="0" fontId="32" fillId="0" borderId="17" xfId="37" applyFont="1" applyFill="1" applyBorder="1" applyAlignment="1">
      <alignment horizontal="center" vertical="center" wrapText="1"/>
    </xf>
    <xf numFmtId="0" fontId="11" fillId="0" borderId="10" xfId="36" applyFont="1" applyBorder="1" applyAlignment="1">
      <alignment horizontal="center" vertical="center" wrapText="1"/>
    </xf>
    <xf numFmtId="0" fontId="37" fillId="0" borderId="10" xfId="55" applyFont="1" applyFill="1" applyBorder="1" applyAlignment="1">
      <alignment horizontal="center"/>
    </xf>
    <xf numFmtId="0" fontId="37" fillId="0" borderId="10" xfId="55" applyFont="1" applyFill="1" applyBorder="1" applyAlignment="1">
      <alignment horizontal="center" vertical="center" wrapText="1"/>
    </xf>
    <xf numFmtId="49" fontId="32" fillId="0" borderId="10" xfId="37" applyNumberFormat="1" applyFont="1" applyFill="1" applyBorder="1" applyAlignment="1">
      <alignment horizontal="center" vertical="center"/>
    </xf>
    <xf numFmtId="0" fontId="47" fillId="0" borderId="10" xfId="36" applyFont="1" applyBorder="1" applyAlignment="1">
      <alignment horizontal="center" vertical="center" wrapText="1"/>
    </xf>
    <xf numFmtId="0" fontId="32" fillId="0" borderId="10" xfId="55" applyFont="1" applyBorder="1" applyAlignment="1">
      <alignment horizontal="center" vertical="center" wrapText="1"/>
    </xf>
    <xf numFmtId="0" fontId="32" fillId="0" borderId="10" xfId="102" applyFont="1" applyFill="1" applyBorder="1" applyAlignment="1">
      <alignment horizontal="center" vertical="center" wrapText="1"/>
    </xf>
    <xf numFmtId="0" fontId="37" fillId="0" borderId="0" xfId="37" applyFont="1" applyAlignment="1">
      <alignment horizontal="center"/>
    </xf>
    <xf numFmtId="0" fontId="37" fillId="0" borderId="0" xfId="37" applyFont="1"/>
    <xf numFmtId="0" fontId="11" fillId="0" borderId="10" xfId="0" applyFont="1" applyBorder="1" applyAlignment="1">
      <alignment horizontal="center"/>
    </xf>
    <xf numFmtId="49" fontId="35" fillId="0" borderId="10" xfId="45" applyNumberFormat="1" applyFont="1" applyFill="1" applyBorder="1" applyAlignment="1">
      <alignment horizontal="center" vertical="center"/>
    </xf>
    <xf numFmtId="0" fontId="11" fillId="0" borderId="0" xfId="0" applyFont="1" applyFill="1" applyBorder="1" applyAlignment="1">
      <alignment wrapText="1"/>
    </xf>
    <xf numFmtId="0" fontId="35" fillId="0" borderId="10" xfId="45" applyFont="1" applyFill="1" applyBorder="1" applyAlignment="1">
      <alignment horizontal="center" vertical="center"/>
    </xf>
    <xf numFmtId="0" fontId="11" fillId="0" borderId="17" xfId="0" applyFont="1" applyFill="1" applyBorder="1" applyAlignment="1">
      <alignment horizontal="center" vertical="center" textRotation="90" wrapText="1"/>
    </xf>
    <xf numFmtId="0" fontId="37" fillId="0" borderId="0" xfId="55" applyFont="1" applyAlignment="1">
      <alignment horizontal="center" vertical="top"/>
    </xf>
    <xf numFmtId="0" fontId="37" fillId="0" borderId="0" xfId="55" applyFont="1" applyAlignment="1">
      <alignment horizontal="center" vertical="center"/>
    </xf>
    <xf numFmtId="0" fontId="38" fillId="0" borderId="0" xfId="55" applyFont="1" applyBorder="1" applyAlignment="1">
      <alignment horizontal="center" vertical="center" wrapText="1"/>
    </xf>
    <xf numFmtId="0" fontId="32" fillId="0" borderId="11" xfId="37" applyFont="1" applyBorder="1" applyAlignment="1">
      <alignment horizontal="center" vertical="center" wrapText="1"/>
    </xf>
    <xf numFmtId="0" fontId="39" fillId="0" borderId="0" xfId="37" applyFont="1" applyAlignment="1">
      <alignment horizontal="center"/>
    </xf>
    <xf numFmtId="49" fontId="32" fillId="0" borderId="10" xfId="102" applyNumberFormat="1" applyFont="1" applyFill="1" applyBorder="1" applyAlignment="1">
      <alignment horizontal="center" vertical="center" wrapText="1"/>
    </xf>
    <xf numFmtId="49" fontId="32" fillId="0" borderId="10" xfId="37" applyNumberFormat="1" applyFont="1" applyBorder="1" applyAlignment="1">
      <alignment horizontal="center" vertical="center" wrapText="1"/>
    </xf>
    <xf numFmtId="49" fontId="37" fillId="0" borderId="0" xfId="55" applyNumberFormat="1" applyFont="1" applyBorder="1" applyAlignment="1">
      <alignment horizontal="center" vertical="center"/>
    </xf>
    <xf numFmtId="0" fontId="37" fillId="0" borderId="11" xfId="0" applyFont="1" applyFill="1" applyBorder="1" applyAlignment="1">
      <alignment horizontal="center" vertical="center" wrapText="1"/>
    </xf>
    <xf numFmtId="0" fontId="37" fillId="0" borderId="10" xfId="0" applyFont="1" applyFill="1" applyBorder="1" applyAlignment="1">
      <alignment horizontal="left" vertical="center" wrapText="1"/>
    </xf>
    <xf numFmtId="0" fontId="37" fillId="0" borderId="10" xfId="0" applyFont="1" applyFill="1" applyBorder="1" applyAlignment="1">
      <alignment horizontal="center" vertical="center" wrapText="1"/>
    </xf>
    <xf numFmtId="0" fontId="11" fillId="0" borderId="0" xfId="0" applyFont="1" applyFill="1" applyAlignment="1">
      <alignment horizontal="center"/>
    </xf>
    <xf numFmtId="0" fontId="11" fillId="0" borderId="10" xfId="46" applyFont="1" applyBorder="1" applyAlignment="1">
      <alignment horizontal="center" vertical="center" wrapText="1"/>
    </xf>
    <xf numFmtId="0" fontId="32" fillId="0" borderId="10" xfId="37" applyFont="1" applyBorder="1" applyAlignment="1">
      <alignment horizontal="center" vertical="center"/>
    </xf>
    <xf numFmtId="0" fontId="47" fillId="0" borderId="10" xfId="37" applyFont="1" applyFill="1" applyBorder="1" applyAlignment="1">
      <alignment horizontal="center" vertical="center" wrapText="1"/>
    </xf>
    <xf numFmtId="0" fontId="37" fillId="0" borderId="10" xfId="0" applyFont="1" applyFill="1" applyBorder="1" applyAlignment="1">
      <alignment horizontal="center" vertical="center" wrapText="1"/>
    </xf>
    <xf numFmtId="49" fontId="32" fillId="0" borderId="0" xfId="37" applyNumberFormat="1" applyFont="1"/>
    <xf numFmtId="49" fontId="37" fillId="0" borderId="10" xfId="0" applyNumberFormat="1" applyFont="1" applyFill="1" applyBorder="1" applyAlignment="1">
      <alignment horizontal="center" vertical="center" wrapText="1"/>
    </xf>
    <xf numFmtId="0" fontId="32" fillId="0" borderId="0" xfId="37" applyFont="1" applyFill="1" applyBorder="1" applyAlignment="1"/>
    <xf numFmtId="49" fontId="32" fillId="0" borderId="0" xfId="37" applyNumberFormat="1" applyFont="1" applyFill="1"/>
    <xf numFmtId="0" fontId="42" fillId="0" borderId="0" xfId="37" applyFont="1" applyFill="1" applyAlignment="1">
      <alignment horizontal="right" vertical="center"/>
    </xf>
    <xf numFmtId="0" fontId="42" fillId="0" borderId="0" xfId="37" applyFont="1" applyFill="1" applyAlignment="1">
      <alignment horizontal="right"/>
    </xf>
    <xf numFmtId="0" fontId="37" fillId="0" borderId="10" xfId="0" applyFont="1" applyFill="1" applyBorder="1" applyAlignment="1">
      <alignment vertical="center" wrapText="1"/>
    </xf>
    <xf numFmtId="0" fontId="39" fillId="0" borderId="0" xfId="37" applyFont="1" applyAlignment="1">
      <alignment horizontal="center" wrapText="1"/>
    </xf>
    <xf numFmtId="49" fontId="32" fillId="0" borderId="10" xfId="37" applyNumberFormat="1" applyFont="1" applyBorder="1" applyAlignment="1">
      <alignment horizontal="center"/>
    </xf>
    <xf numFmtId="0" fontId="37" fillId="0" borderId="10" xfId="0" applyFont="1" applyFill="1" applyBorder="1" applyAlignment="1">
      <alignment horizontal="center" vertical="center" wrapText="1"/>
    </xf>
    <xf numFmtId="49" fontId="37" fillId="0" borderId="10" xfId="0" applyNumberFormat="1" applyFont="1" applyFill="1" applyBorder="1" applyAlignment="1">
      <alignment horizontal="center" vertical="center" wrapText="1"/>
    </xf>
    <xf numFmtId="0" fontId="11" fillId="0" borderId="10" xfId="46" applyFont="1" applyBorder="1" applyAlignment="1">
      <alignment horizontal="center" vertical="center" wrapText="1"/>
    </xf>
    <xf numFmtId="0" fontId="37" fillId="0" borderId="10" xfId="0" applyFont="1" applyFill="1" applyBorder="1" applyAlignment="1">
      <alignment horizontal="center" vertical="center" wrapText="1"/>
    </xf>
    <xf numFmtId="0" fontId="11" fillId="0" borderId="0" xfId="0" applyFont="1" applyFill="1" applyAlignment="1">
      <alignment wrapText="1"/>
    </xf>
    <xf numFmtId="0" fontId="37" fillId="0" borderId="10" xfId="0" applyFont="1" applyFill="1" applyBorder="1" applyAlignment="1">
      <alignment horizontal="center" vertical="center" wrapText="1"/>
    </xf>
    <xf numFmtId="0" fontId="38" fillId="0" borderId="0" xfId="55" applyFont="1" applyBorder="1" applyAlignment="1">
      <alignment horizontal="center" vertical="center" wrapText="1"/>
    </xf>
    <xf numFmtId="0" fontId="11" fillId="0" borderId="0" xfId="0" applyFont="1"/>
    <xf numFmtId="0" fontId="32" fillId="0" borderId="10" xfId="55" applyFont="1" applyBorder="1" applyAlignment="1">
      <alignment horizontal="center" vertical="center"/>
    </xf>
    <xf numFmtId="0" fontId="32" fillId="0" borderId="10" xfId="55" applyFont="1" applyBorder="1" applyAlignment="1">
      <alignment horizontal="center"/>
    </xf>
    <xf numFmtId="49" fontId="32" fillId="0" borderId="10" xfId="55" applyNumberFormat="1" applyFont="1" applyBorder="1" applyAlignment="1">
      <alignment horizontal="center"/>
    </xf>
    <xf numFmtId="0" fontId="32" fillId="0" borderId="0" xfId="55" applyFont="1"/>
    <xf numFmtId="0" fontId="32" fillId="24" borderId="0" xfId="55" applyFont="1" applyFill="1" applyBorder="1" applyAlignment="1">
      <alignment horizontal="center" vertical="center"/>
    </xf>
    <xf numFmtId="0" fontId="32" fillId="24" borderId="0" xfId="55" applyFont="1" applyFill="1" applyBorder="1" applyAlignment="1">
      <alignment horizontal="left" vertical="center" wrapText="1"/>
    </xf>
    <xf numFmtId="0" fontId="37" fillId="24" borderId="0" xfId="55" applyFont="1" applyFill="1" applyBorder="1" applyAlignment="1">
      <alignment horizontal="center" vertical="center"/>
    </xf>
    <xf numFmtId="0" fontId="32" fillId="24" borderId="0" xfId="55" applyFont="1" applyFill="1" applyAlignment="1">
      <alignment horizontal="center" vertical="center"/>
    </xf>
    <xf numFmtId="0" fontId="49" fillId="24" borderId="0" xfId="55" applyFont="1" applyFill="1"/>
    <xf numFmtId="0" fontId="11" fillId="24" borderId="0" xfId="0" applyFont="1" applyFill="1"/>
    <xf numFmtId="0" fontId="11" fillId="24" borderId="0" xfId="0" applyFont="1" applyFill="1" applyAlignment="1">
      <alignment horizontal="center" vertical="center"/>
    </xf>
    <xf numFmtId="0" fontId="12" fillId="24" borderId="0" xfId="0" applyFont="1" applyFill="1" applyAlignment="1">
      <alignment horizontal="center" vertical="center"/>
    </xf>
    <xf numFmtId="0" fontId="12" fillId="24" borderId="0" xfId="0" applyFont="1" applyFill="1"/>
    <xf numFmtId="0" fontId="45" fillId="0" borderId="0" xfId="0" applyFont="1" applyFill="1" applyAlignment="1">
      <alignment horizontal="center"/>
    </xf>
    <xf numFmtId="0" fontId="11" fillId="0" borderId="0" xfId="0" applyFont="1"/>
    <xf numFmtId="0" fontId="11" fillId="0" borderId="0" xfId="0" applyFont="1" applyFill="1" applyAlignment="1">
      <alignment horizontal="center" vertical="center"/>
    </xf>
    <xf numFmtId="0" fontId="38" fillId="0" borderId="0" xfId="55" applyFont="1" applyBorder="1" applyAlignment="1">
      <alignment horizontal="center" vertical="center" wrapText="1"/>
    </xf>
    <xf numFmtId="0" fontId="37" fillId="0" borderId="10" xfId="55" applyFont="1" applyBorder="1" applyAlignment="1">
      <alignment horizontal="center" vertical="center" wrapText="1"/>
    </xf>
    <xf numFmtId="0" fontId="11" fillId="0" borderId="10" xfId="0" applyFont="1" applyFill="1" applyBorder="1" applyAlignment="1">
      <alignment horizontal="center" vertical="center" wrapText="1"/>
    </xf>
    <xf numFmtId="0" fontId="11" fillId="0" borderId="10" xfId="0" applyFont="1" applyBorder="1" applyAlignment="1">
      <alignment horizontal="center" vertical="center" wrapText="1"/>
    </xf>
    <xf numFmtId="0" fontId="32" fillId="0" borderId="10" xfId="37" applyFont="1" applyBorder="1" applyAlignment="1">
      <alignment horizontal="center" vertical="center" wrapText="1"/>
    </xf>
    <xf numFmtId="0" fontId="32" fillId="0" borderId="10" xfId="37" applyFont="1" applyBorder="1" applyAlignment="1">
      <alignment horizontal="center" vertical="center"/>
    </xf>
    <xf numFmtId="0" fontId="37" fillId="0" borderId="10" xfId="0" applyFont="1" applyFill="1" applyBorder="1" applyAlignment="1">
      <alignment horizontal="center" vertical="center" wrapText="1"/>
    </xf>
    <xf numFmtId="0" fontId="35" fillId="0" borderId="10" xfId="45" applyFont="1" applyBorder="1" applyAlignment="1">
      <alignment horizontal="center" vertical="center"/>
    </xf>
    <xf numFmtId="0" fontId="37" fillId="24" borderId="0" xfId="55" applyFont="1" applyFill="1"/>
    <xf numFmtId="0" fontId="11" fillId="0" borderId="0" xfId="0" applyFont="1" applyAlignment="1">
      <alignment horizontal="center" vertical="center"/>
    </xf>
    <xf numFmtId="0" fontId="11" fillId="0" borderId="24" xfId="0" applyFont="1" applyBorder="1"/>
    <xf numFmtId="2" fontId="11" fillId="0" borderId="0" xfId="0" applyNumberFormat="1" applyFont="1" applyAlignment="1">
      <alignment horizontal="center" vertical="center"/>
    </xf>
    <xf numFmtId="2" fontId="11" fillId="0" borderId="0" xfId="0" applyNumberFormat="1" applyFont="1" applyFill="1" applyAlignment="1">
      <alignment horizontal="center" vertical="center"/>
    </xf>
    <xf numFmtId="0" fontId="37" fillId="0" borderId="0" xfId="55" applyFont="1" applyAlignment="1">
      <alignment horizontal="center" vertical="top"/>
    </xf>
    <xf numFmtId="0" fontId="11" fillId="0" borderId="10" xfId="0" applyFont="1" applyFill="1" applyBorder="1" applyAlignment="1">
      <alignment horizontal="center" vertical="center" textRotation="90" wrapText="1"/>
    </xf>
    <xf numFmtId="0" fontId="11" fillId="0" borderId="0" xfId="0" applyFont="1"/>
    <xf numFmtId="0" fontId="12" fillId="0" borderId="0" xfId="0" applyFont="1" applyFill="1" applyAlignment="1">
      <alignment horizontal="center"/>
    </xf>
    <xf numFmtId="0" fontId="35" fillId="0" borderId="10" xfId="45" applyFont="1" applyFill="1" applyBorder="1" applyAlignment="1">
      <alignment horizontal="center" vertical="center" wrapText="1"/>
    </xf>
    <xf numFmtId="0" fontId="12" fillId="0" borderId="0" xfId="46" applyFont="1" applyFill="1" applyBorder="1" applyAlignment="1">
      <alignment horizontal="center"/>
    </xf>
    <xf numFmtId="0" fontId="47" fillId="0" borderId="10" xfId="37" applyFont="1" applyFill="1" applyBorder="1" applyAlignment="1">
      <alignment horizontal="center" vertical="center" wrapText="1"/>
    </xf>
    <xf numFmtId="0" fontId="42" fillId="24" borderId="0" xfId="37" applyFont="1" applyFill="1" applyAlignment="1"/>
    <xf numFmtId="0" fontId="32" fillId="24" borderId="0" xfId="37" applyFont="1" applyFill="1"/>
    <xf numFmtId="0" fontId="0" fillId="24" borderId="0" xfId="0" applyFill="1"/>
    <xf numFmtId="0" fontId="35" fillId="0" borderId="11" xfId="45" applyFont="1" applyBorder="1" applyAlignment="1">
      <alignment horizontal="center" vertical="center"/>
    </xf>
    <xf numFmtId="0" fontId="56" fillId="0" borderId="11" xfId="0" applyFont="1" applyBorder="1" applyAlignment="1">
      <alignment horizontal="center" vertical="center" wrapText="1"/>
    </xf>
    <xf numFmtId="0" fontId="11" fillId="24" borderId="0" xfId="0" applyFont="1" applyFill="1" applyBorder="1" applyAlignment="1">
      <alignment vertical="center"/>
    </xf>
    <xf numFmtId="0" fontId="34" fillId="24" borderId="0" xfId="44" applyFont="1" applyFill="1" applyBorder="1" applyAlignment="1"/>
    <xf numFmtId="0" fontId="45" fillId="24" borderId="0" xfId="57" applyFont="1" applyFill="1" applyAlignment="1">
      <alignment horizontal="center" wrapText="1"/>
    </xf>
    <xf numFmtId="0" fontId="54" fillId="0" borderId="10" xfId="55" applyFont="1" applyBorder="1" applyAlignment="1">
      <alignment horizontal="center" vertical="center"/>
    </xf>
    <xf numFmtId="0" fontId="54" fillId="0" borderId="10" xfId="55" applyFont="1" applyFill="1" applyBorder="1" applyAlignment="1">
      <alignment horizontal="center" vertical="center"/>
    </xf>
    <xf numFmtId="0" fontId="54" fillId="0" borderId="0" xfId="55" applyFont="1" applyAlignment="1">
      <alignment horizontal="center" vertical="center"/>
    </xf>
    <xf numFmtId="0" fontId="38" fillId="24" borderId="0" xfId="55" applyFont="1" applyFill="1" applyAlignment="1">
      <alignment vertical="center"/>
    </xf>
    <xf numFmtId="0" fontId="52" fillId="24" borderId="0" xfId="55" applyFont="1" applyFill="1"/>
    <xf numFmtId="0" fontId="37" fillId="24" borderId="0" xfId="55" applyFont="1" applyFill="1" applyAlignment="1">
      <alignment vertical="top"/>
    </xf>
    <xf numFmtId="0" fontId="39" fillId="24" borderId="0" xfId="37" applyFont="1" applyFill="1" applyAlignment="1"/>
    <xf numFmtId="0" fontId="32" fillId="24" borderId="0" xfId="37" applyFont="1" applyFill="1" applyAlignment="1">
      <alignment horizontal="right" vertical="center"/>
    </xf>
    <xf numFmtId="0" fontId="32" fillId="24" borderId="0" xfId="37" applyFont="1" applyFill="1" applyAlignment="1">
      <alignment vertical="center"/>
    </xf>
    <xf numFmtId="0" fontId="37" fillId="24" borderId="0" xfId="55" applyFont="1" applyFill="1" applyAlignment="1">
      <alignment horizontal="center" vertical="top"/>
    </xf>
    <xf numFmtId="0" fontId="32" fillId="0" borderId="10" xfId="37" applyFont="1" applyBorder="1" applyAlignment="1">
      <alignment horizontal="center" vertical="center"/>
    </xf>
    <xf numFmtId="0" fontId="47" fillId="24" borderId="10" xfId="37" applyFont="1" applyFill="1" applyBorder="1" applyAlignment="1">
      <alignment horizontal="center" vertical="center" textRotation="90" wrapText="1"/>
    </xf>
    <xf numFmtId="0" fontId="50" fillId="24" borderId="0" xfId="55" applyFont="1" applyFill="1"/>
    <xf numFmtId="0" fontId="49" fillId="24" borderId="10" xfId="55" applyFont="1" applyFill="1" applyBorder="1" applyAlignment="1">
      <alignment horizontal="center" vertical="center" textRotation="90" wrapText="1"/>
    </xf>
    <xf numFmtId="0" fontId="82" fillId="0" borderId="10" xfId="45" applyFont="1" applyFill="1" applyBorder="1" applyAlignment="1">
      <alignment horizontal="center" vertical="center"/>
    </xf>
    <xf numFmtId="49" fontId="82" fillId="0" borderId="10" xfId="45" applyNumberFormat="1" applyFont="1" applyFill="1" applyBorder="1" applyAlignment="1">
      <alignment horizontal="center" vertical="center"/>
    </xf>
    <xf numFmtId="0" fontId="47" fillId="0" borderId="0" xfId="0" applyFont="1"/>
    <xf numFmtId="0" fontId="83" fillId="0" borderId="0" xfId="45" applyFont="1" applyFill="1" applyBorder="1" applyAlignment="1">
      <alignment horizontal="center" vertical="center"/>
    </xf>
    <xf numFmtId="0" fontId="12" fillId="0" borderId="0" xfId="0" applyFont="1" applyFill="1" applyBorder="1" applyAlignment="1">
      <alignment horizontal="center" vertical="center"/>
    </xf>
    <xf numFmtId="0" fontId="49" fillId="24" borderId="10" xfId="55" applyFont="1" applyFill="1" applyBorder="1" applyAlignment="1">
      <alignment horizontal="center" vertical="center" textRotation="90" wrapText="1"/>
    </xf>
    <xf numFmtId="0" fontId="11" fillId="0" borderId="0" xfId="0" applyFont="1"/>
    <xf numFmtId="0" fontId="11" fillId="0" borderId="10" xfId="0" applyFont="1" applyBorder="1" applyAlignment="1">
      <alignment horizontal="center" vertical="center" wrapText="1"/>
    </xf>
    <xf numFmtId="0" fontId="11" fillId="0" borderId="0" xfId="0" applyFont="1" applyFill="1" applyAlignment="1">
      <alignment horizontal="center" vertical="center"/>
    </xf>
    <xf numFmtId="0" fontId="35" fillId="0" borderId="10" xfId="45" applyFont="1" applyFill="1" applyBorder="1" applyAlignment="1">
      <alignment horizontal="center" vertical="center"/>
    </xf>
    <xf numFmtId="0" fontId="42" fillId="24" borderId="0" xfId="37" applyFont="1" applyFill="1" applyAlignment="1">
      <alignment horizontal="right"/>
    </xf>
    <xf numFmtId="0" fontId="11" fillId="24" borderId="10" xfId="0" applyFont="1" applyFill="1" applyBorder="1" applyAlignment="1">
      <alignment horizontal="center" vertical="center" wrapText="1"/>
    </xf>
    <xf numFmtId="0" fontId="37" fillId="0" borderId="0" xfId="55" applyFont="1" applyAlignment="1">
      <alignment horizontal="center" vertical="center"/>
    </xf>
    <xf numFmtId="0" fontId="34" fillId="0" borderId="0" xfId="44" applyFont="1" applyFill="1" applyBorder="1" applyAlignment="1">
      <alignment horizontal="center" vertical="center"/>
    </xf>
    <xf numFmtId="0" fontId="37" fillId="24" borderId="0" xfId="55" applyFont="1" applyFill="1" applyAlignment="1">
      <alignment horizontal="center" vertical="center"/>
    </xf>
    <xf numFmtId="0" fontId="35" fillId="0" borderId="0" xfId="44" applyFont="1" applyFill="1" applyBorder="1" applyAlignment="1">
      <alignment horizontal="center" vertical="center"/>
    </xf>
    <xf numFmtId="0" fontId="35" fillId="24" borderId="11" xfId="45" applyFont="1" applyFill="1" applyBorder="1" applyAlignment="1">
      <alignment horizontal="center" vertical="center"/>
    </xf>
    <xf numFmtId="0" fontId="11" fillId="24" borderId="10" xfId="0" applyFont="1" applyFill="1" applyBorder="1" applyAlignment="1">
      <alignment horizontal="center" vertical="center"/>
    </xf>
    <xf numFmtId="0" fontId="37" fillId="24" borderId="12" xfId="55" applyFont="1" applyFill="1" applyBorder="1" applyAlignment="1">
      <alignment vertical="center" wrapText="1"/>
    </xf>
    <xf numFmtId="0" fontId="35" fillId="0" borderId="0" xfId="0" applyFont="1" applyAlignment="1">
      <alignment horizontal="left" vertical="center"/>
    </xf>
    <xf numFmtId="0" fontId="35" fillId="24" borderId="10" xfId="45" applyFont="1" applyFill="1" applyBorder="1" applyAlignment="1">
      <alignment horizontal="center" vertical="center"/>
    </xf>
    <xf numFmtId="0" fontId="35" fillId="0" borderId="10" xfId="0" applyFont="1" applyBorder="1" applyAlignment="1">
      <alignment horizontal="left" vertical="center"/>
    </xf>
    <xf numFmtId="0" fontId="79" fillId="24" borderId="10" xfId="55" applyFont="1" applyFill="1" applyBorder="1" applyAlignment="1">
      <alignment horizontal="center" vertical="center" wrapText="1"/>
    </xf>
    <xf numFmtId="0" fontId="85" fillId="24" borderId="10" xfId="55" applyFont="1" applyFill="1" applyBorder="1" applyAlignment="1">
      <alignment horizontal="center" vertical="center" wrapText="1"/>
    </xf>
    <xf numFmtId="0" fontId="13" fillId="0" borderId="10" xfId="0" applyFont="1" applyBorder="1" applyAlignment="1">
      <alignment horizontal="center" vertical="center"/>
    </xf>
    <xf numFmtId="0" fontId="39" fillId="24" borderId="10" xfId="55" applyFont="1" applyFill="1" applyBorder="1" applyAlignment="1">
      <alignment horizontal="center" vertical="center"/>
    </xf>
    <xf numFmtId="0" fontId="39" fillId="24" borderId="10" xfId="55" applyFont="1" applyFill="1" applyBorder="1" applyAlignment="1">
      <alignment horizontal="left" vertical="center" wrapText="1"/>
    </xf>
    <xf numFmtId="0" fontId="38" fillId="24" borderId="10" xfId="55" applyFont="1" applyFill="1" applyBorder="1" applyAlignment="1">
      <alignment horizontal="center" vertical="center"/>
    </xf>
    <xf numFmtId="2" fontId="12" fillId="24" borderId="10" xfId="0" applyNumberFormat="1" applyFont="1" applyFill="1" applyBorder="1" applyAlignment="1">
      <alignment horizontal="center" vertical="center"/>
    </xf>
    <xf numFmtId="0" fontId="38" fillId="24" borderId="10" xfId="37" applyFont="1" applyFill="1" applyBorder="1" applyAlignment="1">
      <alignment horizontal="center" vertical="center"/>
    </xf>
    <xf numFmtId="2" fontId="38" fillId="24" borderId="10" xfId="37" applyNumberFormat="1" applyFont="1" applyFill="1" applyBorder="1" applyAlignment="1">
      <alignment horizontal="center" vertical="center"/>
    </xf>
    <xf numFmtId="0" fontId="38" fillId="24" borderId="18" xfId="37" applyFont="1" applyFill="1" applyBorder="1" applyAlignment="1">
      <alignment horizontal="center" vertical="center"/>
    </xf>
    <xf numFmtId="167" fontId="38" fillId="24" borderId="10" xfId="37" applyNumberFormat="1" applyFont="1" applyFill="1" applyBorder="1" applyAlignment="1">
      <alignment horizontal="center" vertical="center"/>
    </xf>
    <xf numFmtId="0" fontId="81" fillId="24" borderId="10" xfId="0" applyFont="1" applyFill="1" applyBorder="1" applyAlignment="1">
      <alignment horizontal="center" vertical="center" wrapText="1"/>
    </xf>
    <xf numFmtId="0" fontId="40" fillId="24" borderId="0" xfId="37" applyFont="1" applyFill="1"/>
    <xf numFmtId="49" fontId="38" fillId="24" borderId="10" xfId="55" applyNumberFormat="1" applyFont="1" applyFill="1" applyBorder="1" applyAlignment="1">
      <alignment horizontal="center" vertical="center"/>
    </xf>
    <xf numFmtId="0" fontId="38" fillId="24" borderId="10" xfId="55" applyFont="1" applyFill="1" applyBorder="1" applyAlignment="1">
      <alignment horizontal="left" vertical="center" wrapText="1"/>
    </xf>
    <xf numFmtId="0" fontId="32" fillId="24" borderId="10" xfId="55" applyFont="1" applyFill="1" applyBorder="1" applyAlignment="1">
      <alignment horizontal="center" vertical="center"/>
    </xf>
    <xf numFmtId="0" fontId="32" fillId="24" borderId="10" xfId="55" applyFont="1" applyFill="1" applyBorder="1" applyAlignment="1">
      <alignment horizontal="left" vertical="center" wrapText="1"/>
    </xf>
    <xf numFmtId="0" fontId="37" fillId="24" borderId="10" xfId="55" applyFont="1" applyFill="1" applyBorder="1" applyAlignment="1">
      <alignment horizontal="center" vertical="center"/>
    </xf>
    <xf numFmtId="2" fontId="11" fillId="24" borderId="10" xfId="0" applyNumberFormat="1" applyFont="1" applyFill="1" applyBorder="1" applyAlignment="1">
      <alignment horizontal="center" vertical="center"/>
    </xf>
    <xf numFmtId="0" fontId="37" fillId="24" borderId="10" xfId="37" applyFont="1" applyFill="1" applyBorder="1" applyAlignment="1">
      <alignment horizontal="center" vertical="center"/>
    </xf>
    <xf numFmtId="2" fontId="37" fillId="24" borderId="10" xfId="37" applyNumberFormat="1" applyFont="1" applyFill="1" applyBorder="1" applyAlignment="1">
      <alignment horizontal="center" vertical="center"/>
    </xf>
    <xf numFmtId="0" fontId="80" fillId="24" borderId="10" xfId="0" applyFont="1" applyFill="1" applyBorder="1" applyAlignment="1">
      <alignment horizontal="center" vertical="center" wrapText="1"/>
    </xf>
    <xf numFmtId="167" fontId="37" fillId="24" borderId="10" xfId="37" applyNumberFormat="1" applyFont="1" applyFill="1" applyBorder="1" applyAlignment="1">
      <alignment horizontal="center" vertical="center"/>
    </xf>
    <xf numFmtId="0" fontId="39" fillId="24" borderId="10" xfId="55" applyFont="1" applyFill="1" applyBorder="1" applyAlignment="1">
      <alignment horizontal="left" wrapText="1"/>
    </xf>
    <xf numFmtId="0" fontId="40" fillId="24" borderId="0" xfId="37" applyFont="1" applyFill="1" applyAlignment="1">
      <alignment vertical="center"/>
    </xf>
    <xf numFmtId="0" fontId="32" fillId="24" borderId="0" xfId="37" applyFont="1" applyFill="1" applyBorder="1"/>
    <xf numFmtId="0" fontId="32" fillId="24" borderId="0" xfId="37" applyFont="1" applyFill="1" applyBorder="1" applyAlignment="1">
      <alignment vertical="center"/>
    </xf>
    <xf numFmtId="0" fontId="32" fillId="24" borderId="0" xfId="37" applyFont="1" applyFill="1" applyBorder="1" applyAlignment="1">
      <alignment horizontal="center" vertical="center"/>
    </xf>
    <xf numFmtId="0" fontId="79" fillId="24" borderId="10" xfId="55" applyFont="1" applyFill="1" applyBorder="1" applyAlignment="1">
      <alignment horizontal="center" vertical="center"/>
    </xf>
    <xf numFmtId="0" fontId="78" fillId="24" borderId="10" xfId="55" applyFont="1" applyFill="1" applyBorder="1" applyAlignment="1">
      <alignment horizontal="center" vertical="center"/>
    </xf>
    <xf numFmtId="0" fontId="78" fillId="24" borderId="10" xfId="37" applyFont="1" applyFill="1" applyBorder="1" applyAlignment="1">
      <alignment horizontal="center" vertical="center"/>
    </xf>
    <xf numFmtId="0" fontId="54" fillId="24" borderId="0" xfId="55" applyFont="1" applyFill="1"/>
    <xf numFmtId="0" fontId="77" fillId="24" borderId="0" xfId="55" applyFont="1" applyFill="1"/>
    <xf numFmtId="0" fontId="79" fillId="24" borderId="10" xfId="37" applyFont="1" applyFill="1" applyBorder="1" applyAlignment="1">
      <alignment horizontal="center" vertical="center"/>
    </xf>
    <xf numFmtId="0" fontId="12" fillId="24" borderId="10" xfId="0" applyFont="1" applyFill="1" applyBorder="1" applyAlignment="1">
      <alignment horizontal="center" vertical="center"/>
    </xf>
    <xf numFmtId="0" fontId="42" fillId="24" borderId="0" xfId="37" applyFont="1" applyFill="1" applyAlignment="1">
      <alignment horizontal="right" vertical="center"/>
    </xf>
    <xf numFmtId="0" fontId="42" fillId="0" borderId="0" xfId="37" applyFont="1" applyAlignment="1">
      <alignment horizontal="center" vertical="center"/>
    </xf>
    <xf numFmtId="0" fontId="42" fillId="24" borderId="0" xfId="37" applyFont="1" applyFill="1" applyAlignment="1">
      <alignment horizontal="center" vertical="center"/>
    </xf>
    <xf numFmtId="0" fontId="12" fillId="0" borderId="0" xfId="46" applyFont="1" applyFill="1" applyBorder="1" applyAlignment="1">
      <alignment horizontal="center" vertical="center"/>
    </xf>
    <xf numFmtId="0" fontId="11" fillId="24" borderId="0" xfId="0" applyFont="1" applyFill="1" applyBorder="1"/>
    <xf numFmtId="0" fontId="84" fillId="24" borderId="10" xfId="45" applyFont="1" applyFill="1" applyBorder="1" applyAlignment="1">
      <alignment horizontal="center" vertical="center" wrapText="1"/>
    </xf>
    <xf numFmtId="49" fontId="35" fillId="24" borderId="10" xfId="45" applyNumberFormat="1" applyFont="1" applyFill="1" applyBorder="1" applyAlignment="1">
      <alignment horizontal="center" vertical="center"/>
    </xf>
    <xf numFmtId="0" fontId="11" fillId="24" borderId="0" xfId="0" applyFont="1" applyFill="1" applyAlignment="1">
      <alignment vertical="center"/>
    </xf>
    <xf numFmtId="1" fontId="12" fillId="24" borderId="10" xfId="0" applyNumberFormat="1" applyFont="1" applyFill="1" applyBorder="1" applyAlignment="1">
      <alignment horizontal="center" vertical="center"/>
    </xf>
    <xf numFmtId="49" fontId="34" fillId="24" borderId="10" xfId="45" applyNumberFormat="1" applyFont="1" applyFill="1" applyBorder="1" applyAlignment="1">
      <alignment horizontal="center" vertical="center"/>
    </xf>
    <xf numFmtId="1" fontId="34" fillId="24" borderId="10" xfId="45" applyNumberFormat="1" applyFont="1" applyFill="1" applyBorder="1" applyAlignment="1">
      <alignment horizontal="center" vertical="center"/>
    </xf>
    <xf numFmtId="0" fontId="12" fillId="24" borderId="0" xfId="0" applyFont="1" applyFill="1" applyBorder="1"/>
    <xf numFmtId="0" fontId="11" fillId="24" borderId="17" xfId="0" applyFont="1" applyFill="1" applyBorder="1" applyAlignment="1">
      <alignment horizontal="center" vertical="center"/>
    </xf>
    <xf numFmtId="1" fontId="11" fillId="24" borderId="10" xfId="0" applyNumberFormat="1" applyFont="1" applyFill="1" applyBorder="1" applyAlignment="1">
      <alignment horizontal="center" vertical="center"/>
    </xf>
    <xf numFmtId="2" fontId="11" fillId="24" borderId="0" xfId="0" applyNumberFormat="1" applyFont="1" applyFill="1" applyAlignment="1">
      <alignment horizontal="center" vertical="center"/>
    </xf>
    <xf numFmtId="2" fontId="12" fillId="24" borderId="0" xfId="0" applyNumberFormat="1" applyFont="1" applyFill="1" applyAlignment="1">
      <alignment horizontal="center" vertical="center"/>
    </xf>
    <xf numFmtId="0" fontId="45" fillId="24" borderId="0" xfId="0" applyFont="1" applyFill="1" applyAlignment="1">
      <alignment vertical="center"/>
    </xf>
    <xf numFmtId="0" fontId="42" fillId="24" borderId="0" xfId="0" applyFont="1" applyFill="1" applyAlignment="1"/>
    <xf numFmtId="0" fontId="11" fillId="24" borderId="0" xfId="0" applyFont="1" applyFill="1" applyAlignment="1"/>
    <xf numFmtId="0" fontId="11" fillId="24" borderId="0" xfId="0" applyFont="1" applyFill="1" applyAlignment="1">
      <alignment horizontal="right"/>
    </xf>
    <xf numFmtId="0" fontId="11" fillId="24" borderId="13" xfId="0" applyFont="1" applyFill="1" applyBorder="1" applyAlignment="1">
      <alignment horizontal="center" vertical="center" textRotation="90" wrapText="1"/>
    </xf>
    <xf numFmtId="0" fontId="11" fillId="24" borderId="13" xfId="0" applyFont="1" applyFill="1" applyBorder="1" applyAlignment="1">
      <alignment vertical="center" textRotation="90" wrapText="1"/>
    </xf>
    <xf numFmtId="0" fontId="11" fillId="24" borderId="10" xfId="0" applyFont="1" applyFill="1" applyBorder="1" applyAlignment="1">
      <alignment horizontal="center" vertical="center" textRotation="90" wrapText="1"/>
    </xf>
    <xf numFmtId="0" fontId="11" fillId="24" borderId="17" xfId="0" applyFont="1" applyFill="1" applyBorder="1" applyAlignment="1">
      <alignment horizontal="center" vertical="center" textRotation="90" wrapText="1"/>
    </xf>
    <xf numFmtId="49" fontId="11" fillId="24" borderId="10" xfId="0" applyNumberFormat="1" applyFont="1" applyFill="1" applyBorder="1" applyAlignment="1">
      <alignment horizontal="center" vertical="center" wrapText="1"/>
    </xf>
    <xf numFmtId="2" fontId="37" fillId="24" borderId="10" xfId="55" applyNumberFormat="1" applyFont="1" applyFill="1" applyBorder="1" applyAlignment="1">
      <alignment horizontal="center" vertical="center"/>
    </xf>
    <xf numFmtId="0" fontId="43" fillId="24" borderId="0" xfId="55" applyFont="1" applyFill="1" applyAlignment="1">
      <alignment horizontal="center" vertical="center"/>
    </xf>
    <xf numFmtId="0" fontId="49" fillId="24" borderId="0" xfId="55" applyFont="1" applyFill="1" applyBorder="1"/>
    <xf numFmtId="0" fontId="72" fillId="24" borderId="10" xfId="55" applyFont="1" applyFill="1" applyBorder="1" applyAlignment="1">
      <alignment horizontal="center" vertical="center"/>
    </xf>
    <xf numFmtId="0" fontId="72" fillId="24" borderId="0" xfId="55" applyFont="1" applyFill="1"/>
    <xf numFmtId="0" fontId="38" fillId="24" borderId="0" xfId="55" applyFont="1" applyFill="1"/>
    <xf numFmtId="49" fontId="37" fillId="24" borderId="10" xfId="55" applyNumberFormat="1" applyFont="1" applyFill="1" applyBorder="1" applyAlignment="1">
      <alignment horizontal="center" vertical="center"/>
    </xf>
    <xf numFmtId="0" fontId="49" fillId="24" borderId="0" xfId="55" applyFont="1" applyFill="1" applyAlignment="1">
      <alignment vertical="center"/>
    </xf>
    <xf numFmtId="0" fontId="32" fillId="24" borderId="10" xfId="55" applyFont="1" applyFill="1" applyBorder="1" applyAlignment="1">
      <alignment horizontal="center"/>
    </xf>
    <xf numFmtId="49" fontId="32" fillId="24" borderId="10" xfId="55" applyNumberFormat="1" applyFont="1" applyFill="1" applyBorder="1" applyAlignment="1">
      <alignment horizontal="center"/>
    </xf>
    <xf numFmtId="0" fontId="32" fillId="24" borderId="0" xfId="55" applyFont="1" applyFill="1"/>
    <xf numFmtId="49" fontId="39" fillId="24" borderId="10" xfId="55" applyNumberFormat="1" applyFont="1" applyFill="1" applyBorder="1" applyAlignment="1">
      <alignment horizontal="center" vertical="center"/>
    </xf>
    <xf numFmtId="49" fontId="72" fillId="24" borderId="10" xfId="55" applyNumberFormat="1" applyFont="1" applyFill="1" applyBorder="1" applyAlignment="1">
      <alignment horizontal="center" vertical="center"/>
    </xf>
    <xf numFmtId="0" fontId="49" fillId="24" borderId="10" xfId="55" applyFont="1" applyFill="1" applyBorder="1" applyAlignment="1">
      <alignment horizontal="center" vertical="center"/>
    </xf>
    <xf numFmtId="0" fontId="38" fillId="24" borderId="0" xfId="55" applyFont="1" applyFill="1" applyAlignment="1">
      <alignment horizontal="center" vertical="center"/>
    </xf>
    <xf numFmtId="0" fontId="32" fillId="24" borderId="0" xfId="55" applyFont="1" applyFill="1" applyAlignment="1">
      <alignment horizontal="left" vertical="center"/>
    </xf>
    <xf numFmtId="0" fontId="38" fillId="24" borderId="0" xfId="55" applyFont="1" applyFill="1" applyBorder="1" applyAlignment="1">
      <alignment horizontal="center" vertical="center" wrapText="1"/>
    </xf>
    <xf numFmtId="0" fontId="44" fillId="24" borderId="0" xfId="55" applyFont="1" applyFill="1" applyAlignment="1">
      <alignment vertical="center"/>
    </xf>
    <xf numFmtId="0" fontId="45" fillId="24" borderId="0" xfId="0" applyFont="1" applyFill="1" applyAlignment="1"/>
    <xf numFmtId="0" fontId="45" fillId="24" borderId="0" xfId="0" applyFont="1" applyFill="1" applyAlignment="1">
      <alignment horizontal="center"/>
    </xf>
    <xf numFmtId="0" fontId="39" fillId="24" borderId="0" xfId="55" applyFont="1" applyFill="1"/>
    <xf numFmtId="0" fontId="11" fillId="24" borderId="0" xfId="0" applyFont="1" applyFill="1" applyAlignment="1">
      <alignment horizontal="center"/>
    </xf>
    <xf numFmtId="0" fontId="49" fillId="24" borderId="10" xfId="55" applyFont="1" applyFill="1" applyBorder="1" applyAlignment="1">
      <alignment horizontal="center" vertical="center" textRotation="90" wrapText="1"/>
    </xf>
    <xf numFmtId="0" fontId="37" fillId="24" borderId="10" xfId="55" applyFont="1" applyFill="1" applyBorder="1" applyAlignment="1">
      <alignment horizontal="center" vertical="center" wrapText="1"/>
    </xf>
    <xf numFmtId="0" fontId="42" fillId="24" borderId="0" xfId="0" applyFont="1" applyFill="1" applyAlignment="1">
      <alignment horizontal="center"/>
    </xf>
    <xf numFmtId="0" fontId="49" fillId="24" borderId="12" xfId="55" applyFont="1" applyFill="1" applyBorder="1" applyAlignment="1">
      <alignment horizontal="center" vertical="center" textRotation="90" wrapText="1"/>
    </xf>
    <xf numFmtId="0" fontId="49" fillId="24" borderId="18" xfId="55" applyFont="1" applyFill="1" applyBorder="1" applyAlignment="1">
      <alignment horizontal="center" vertical="center" textRotation="90" wrapText="1"/>
    </xf>
    <xf numFmtId="0" fontId="50" fillId="24" borderId="10" xfId="55" applyFont="1" applyFill="1" applyBorder="1" applyAlignment="1">
      <alignment horizontal="center" vertical="center" textRotation="90" wrapText="1"/>
    </xf>
    <xf numFmtId="0" fontId="42" fillId="24" borderId="0" xfId="37" applyFont="1" applyFill="1" applyAlignment="1">
      <alignment horizontal="right"/>
    </xf>
    <xf numFmtId="0" fontId="44" fillId="24" borderId="0" xfId="55" applyFont="1" applyFill="1" applyAlignment="1">
      <alignment horizontal="center"/>
    </xf>
    <xf numFmtId="0" fontId="38" fillId="24" borderId="0" xfId="55" applyFont="1" applyFill="1" applyBorder="1" applyAlignment="1">
      <alignment horizontal="center" vertical="center" wrapText="1"/>
    </xf>
    <xf numFmtId="0" fontId="44" fillId="24" borderId="0" xfId="55" applyFont="1" applyFill="1" applyAlignment="1">
      <alignment horizontal="center" vertical="center"/>
    </xf>
    <xf numFmtId="0" fontId="43" fillId="24" borderId="0" xfId="55" applyFont="1" applyFill="1" applyAlignment="1">
      <alignment horizontal="center" vertical="center"/>
    </xf>
    <xf numFmtId="0" fontId="37" fillId="24" borderId="0" xfId="55" applyFont="1" applyFill="1" applyAlignment="1">
      <alignment horizontal="center" vertical="top"/>
    </xf>
    <xf numFmtId="0" fontId="42" fillId="0" borderId="0" xfId="0" applyFont="1" applyFill="1" applyAlignment="1">
      <alignment horizontal="center"/>
    </xf>
    <xf numFmtId="0" fontId="38" fillId="0" borderId="0" xfId="55" applyFont="1" applyBorder="1" applyAlignment="1">
      <alignment horizontal="center" vertical="center" wrapText="1"/>
    </xf>
    <xf numFmtId="0" fontId="37" fillId="0" borderId="10" xfId="55" applyFont="1" applyBorder="1" applyAlignment="1">
      <alignment horizontal="center" vertical="center" wrapText="1"/>
    </xf>
    <xf numFmtId="0" fontId="11" fillId="24" borderId="12" xfId="0" applyFont="1" applyFill="1" applyBorder="1" applyAlignment="1">
      <alignment horizontal="center" vertical="center" wrapText="1"/>
    </xf>
    <xf numFmtId="0" fontId="11" fillId="24" borderId="22" xfId="0" applyFont="1" applyFill="1" applyBorder="1" applyAlignment="1">
      <alignment horizontal="center" vertical="center" wrapText="1"/>
    </xf>
    <xf numFmtId="0" fontId="11" fillId="24" borderId="18" xfId="0" applyFont="1" applyFill="1" applyBorder="1" applyAlignment="1">
      <alignment horizontal="center" vertical="center" wrapText="1"/>
    </xf>
    <xf numFmtId="0" fontId="11" fillId="24" borderId="16" xfId="0" applyFont="1" applyFill="1" applyBorder="1" applyAlignment="1">
      <alignment horizontal="center" vertical="center" wrapText="1"/>
    </xf>
    <xf numFmtId="0" fontId="11" fillId="24" borderId="15" xfId="0" applyFont="1" applyFill="1" applyBorder="1" applyAlignment="1">
      <alignment horizontal="center" vertical="center" wrapText="1"/>
    </xf>
    <xf numFmtId="0" fontId="11" fillId="24" borderId="20" xfId="0" applyFont="1" applyFill="1" applyBorder="1" applyAlignment="1">
      <alignment horizontal="center" vertical="center" wrapText="1"/>
    </xf>
    <xf numFmtId="0" fontId="11" fillId="24" borderId="14" xfId="0" applyFont="1" applyFill="1" applyBorder="1" applyAlignment="1">
      <alignment horizontal="center" vertical="center" wrapText="1"/>
    </xf>
    <xf numFmtId="0" fontId="11" fillId="24" borderId="21" xfId="0" applyFont="1" applyFill="1" applyBorder="1" applyAlignment="1">
      <alignment horizontal="center" vertical="center" wrapText="1"/>
    </xf>
    <xf numFmtId="0" fontId="11" fillId="24" borderId="19" xfId="0" applyFont="1" applyFill="1" applyBorder="1" applyAlignment="1">
      <alignment horizontal="center" vertical="center" wrapText="1"/>
    </xf>
    <xf numFmtId="0" fontId="11" fillId="24" borderId="10" xfId="0" applyFont="1" applyFill="1" applyBorder="1" applyAlignment="1">
      <alignment horizontal="center" vertical="center" wrapText="1"/>
    </xf>
    <xf numFmtId="0" fontId="45" fillId="24" borderId="0" xfId="0" applyFont="1" applyFill="1" applyAlignment="1">
      <alignment horizontal="center" vertical="center"/>
    </xf>
    <xf numFmtId="0" fontId="45" fillId="0" borderId="0" xfId="0" applyFont="1" applyFill="1" applyAlignment="1">
      <alignment horizontal="center"/>
    </xf>
    <xf numFmtId="0" fontId="43" fillId="0" borderId="0" xfId="55" applyFont="1" applyAlignment="1">
      <alignment horizontal="center" vertical="center"/>
    </xf>
    <xf numFmtId="0" fontId="37" fillId="0" borderId="0" xfId="55" applyFont="1" applyAlignment="1">
      <alignment horizontal="center" vertical="top"/>
    </xf>
    <xf numFmtId="0" fontId="11" fillId="0" borderId="0" xfId="0" applyFont="1" applyFill="1" applyAlignment="1">
      <alignment horizontal="center"/>
    </xf>
    <xf numFmtId="0" fontId="11" fillId="24" borderId="10" xfId="0" applyFont="1" applyFill="1" applyBorder="1" applyAlignment="1">
      <alignment horizontal="center" vertical="center" textRotation="90" wrapText="1"/>
    </xf>
    <xf numFmtId="0" fontId="11" fillId="24" borderId="11" xfId="0" applyFont="1" applyFill="1" applyBorder="1" applyAlignment="1">
      <alignment horizontal="center" vertical="center" wrapText="1"/>
    </xf>
    <xf numFmtId="0" fontId="11" fillId="24" borderId="17" xfId="0" applyFont="1" applyFill="1" applyBorder="1" applyAlignment="1">
      <alignment horizontal="center" vertical="center" wrapText="1"/>
    </xf>
    <xf numFmtId="0" fontId="11" fillId="24" borderId="13" xfId="0" applyFont="1" applyFill="1" applyBorder="1" applyAlignment="1">
      <alignment horizontal="center" vertical="center" wrapText="1"/>
    </xf>
    <xf numFmtId="0" fontId="11" fillId="24" borderId="11" xfId="0" applyFont="1" applyFill="1" applyBorder="1" applyAlignment="1">
      <alignment horizontal="center" vertical="center" textRotation="90" wrapText="1"/>
    </xf>
    <xf numFmtId="0" fontId="11" fillId="24" borderId="17" xfId="0" applyFont="1" applyFill="1" applyBorder="1" applyAlignment="1">
      <alignment horizontal="center" vertical="center" textRotation="90" wrapText="1"/>
    </xf>
    <xf numFmtId="0" fontId="11" fillId="24" borderId="13" xfId="0" applyFont="1" applyFill="1" applyBorder="1" applyAlignment="1">
      <alignment horizontal="center" vertical="center" textRotation="90" wrapText="1"/>
    </xf>
    <xf numFmtId="0" fontId="11" fillId="0" borderId="0" xfId="0" applyFont="1" applyFill="1" applyBorder="1" applyAlignment="1">
      <alignment horizontal="left" wrapText="1"/>
    </xf>
    <xf numFmtId="0" fontId="11" fillId="0" borderId="0" xfId="0" applyFont="1" applyFill="1" applyBorder="1" applyAlignment="1">
      <alignment horizontal="left"/>
    </xf>
    <xf numFmtId="0" fontId="11" fillId="0" borderId="0" xfId="0" applyFont="1" applyFill="1" applyAlignment="1">
      <alignment horizontal="left" vertical="center" wrapText="1"/>
    </xf>
    <xf numFmtId="0" fontId="11" fillId="0" borderId="0" xfId="0" applyFont="1" applyFill="1" applyAlignment="1">
      <alignment wrapText="1"/>
    </xf>
    <xf numFmtId="0" fontId="11" fillId="0" borderId="0" xfId="0" applyFont="1" applyFill="1" applyAlignment="1">
      <alignment vertical="center" wrapText="1"/>
    </xf>
    <xf numFmtId="0" fontId="11" fillId="0" borderId="0" xfId="0" applyFont="1" applyAlignment="1">
      <alignment wrapText="1"/>
    </xf>
    <xf numFmtId="0" fontId="11" fillId="0" borderId="0" xfId="0" applyFont="1"/>
    <xf numFmtId="0" fontId="11" fillId="0" borderId="0" xfId="0" applyFont="1" applyFill="1" applyAlignment="1">
      <alignment horizontal="left" wrapText="1"/>
    </xf>
    <xf numFmtId="0" fontId="11" fillId="0" borderId="0" xfId="0" applyFont="1" applyFill="1" applyBorder="1" applyAlignment="1">
      <alignment wrapText="1"/>
    </xf>
    <xf numFmtId="0" fontId="11" fillId="0" borderId="12" xfId="0" applyFont="1" applyFill="1" applyBorder="1" applyAlignment="1">
      <alignment horizontal="center" vertical="center" wrapText="1"/>
    </xf>
    <xf numFmtId="0" fontId="11" fillId="0" borderId="22" xfId="0" applyFont="1" applyFill="1" applyBorder="1" applyAlignment="1">
      <alignment horizontal="center" vertical="center" wrapText="1"/>
    </xf>
    <xf numFmtId="0" fontId="11" fillId="0" borderId="18" xfId="0" applyFont="1" applyFill="1" applyBorder="1" applyAlignment="1">
      <alignment horizontal="center" vertical="center" wrapText="1"/>
    </xf>
    <xf numFmtId="0" fontId="11" fillId="0" borderId="11" xfId="0" applyFont="1" applyBorder="1" applyAlignment="1">
      <alignment horizontal="center" vertical="center" wrapText="1"/>
    </xf>
    <xf numFmtId="0" fontId="11" fillId="0" borderId="17" xfId="0" applyFont="1" applyBorder="1" applyAlignment="1">
      <alignment horizontal="center" vertical="center" wrapText="1"/>
    </xf>
    <xf numFmtId="0" fontId="11" fillId="0" borderId="13" xfId="0" applyFont="1" applyBorder="1" applyAlignment="1">
      <alignment horizontal="center" vertical="center" wrapText="1"/>
    </xf>
    <xf numFmtId="0" fontId="11" fillId="0" borderId="10" xfId="0" applyFont="1" applyFill="1" applyBorder="1" applyAlignment="1">
      <alignment horizontal="center" vertical="center"/>
    </xf>
    <xf numFmtId="0" fontId="11" fillId="0" borderId="10" xfId="0" applyFont="1" applyFill="1" applyBorder="1" applyAlignment="1">
      <alignment horizontal="center" vertical="center" wrapText="1"/>
    </xf>
    <xf numFmtId="0" fontId="11" fillId="0" borderId="10" xfId="0" applyFont="1" applyFill="1" applyBorder="1" applyAlignment="1">
      <alignment horizontal="center" vertical="center" textRotation="90" wrapText="1"/>
    </xf>
    <xf numFmtId="1" fontId="12" fillId="0" borderId="21" xfId="0" applyNumberFormat="1" applyFont="1" applyFill="1" applyBorder="1" applyAlignment="1">
      <alignment horizontal="center" vertical="top"/>
    </xf>
    <xf numFmtId="0" fontId="11" fillId="0" borderId="11" xfId="0" applyFont="1" applyFill="1" applyBorder="1" applyAlignment="1">
      <alignment horizontal="center" vertical="center" wrapText="1"/>
    </xf>
    <xf numFmtId="0" fontId="11" fillId="0" borderId="17" xfId="0" applyFont="1" applyFill="1" applyBorder="1" applyAlignment="1">
      <alignment horizontal="center" vertical="center" wrapText="1"/>
    </xf>
    <xf numFmtId="0" fontId="11" fillId="0" borderId="13" xfId="0" applyFont="1" applyFill="1" applyBorder="1" applyAlignment="1">
      <alignment horizontal="center" vertical="center" wrapText="1"/>
    </xf>
    <xf numFmtId="0" fontId="11" fillId="0" borderId="10" xfId="0" applyFont="1" applyBorder="1" applyAlignment="1">
      <alignment horizontal="center" vertical="center" wrapText="1"/>
    </xf>
    <xf numFmtId="0" fontId="11" fillId="0" borderId="12" xfId="0" applyFont="1" applyFill="1" applyBorder="1" applyAlignment="1">
      <alignment horizontal="center" vertical="center"/>
    </xf>
    <xf numFmtId="0" fontId="11" fillId="0" borderId="18" xfId="0" applyFont="1" applyFill="1" applyBorder="1" applyAlignment="1">
      <alignment horizontal="center" vertical="center"/>
    </xf>
    <xf numFmtId="0" fontId="11" fillId="0" borderId="16" xfId="0" applyFont="1" applyFill="1" applyBorder="1" applyAlignment="1">
      <alignment horizontal="center" vertical="center" wrapText="1"/>
    </xf>
    <xf numFmtId="0" fontId="11" fillId="0" borderId="20" xfId="0" applyFont="1" applyFill="1" applyBorder="1" applyAlignment="1">
      <alignment horizontal="center" vertical="center" wrapText="1"/>
    </xf>
    <xf numFmtId="0" fontId="11" fillId="0" borderId="14" xfId="0" applyFont="1" applyFill="1" applyBorder="1" applyAlignment="1">
      <alignment horizontal="center" vertical="center" wrapText="1"/>
    </xf>
    <xf numFmtId="0" fontId="11" fillId="0" borderId="19" xfId="0" applyFont="1" applyFill="1" applyBorder="1" applyAlignment="1">
      <alignment horizontal="center" vertical="center" wrapText="1"/>
    </xf>
    <xf numFmtId="0" fontId="35" fillId="0" borderId="10" xfId="45" applyFont="1" applyFill="1" applyBorder="1" applyAlignment="1">
      <alignment horizontal="center" vertical="center"/>
    </xf>
    <xf numFmtId="0" fontId="35" fillId="0" borderId="12" xfId="45" applyFont="1" applyFill="1" applyBorder="1" applyAlignment="1">
      <alignment horizontal="center" vertical="center"/>
    </xf>
    <xf numFmtId="0" fontId="35" fillId="0" borderId="22" xfId="45" applyFont="1" applyFill="1" applyBorder="1" applyAlignment="1">
      <alignment horizontal="center" vertical="center"/>
    </xf>
    <xf numFmtId="0" fontId="35" fillId="0" borderId="18" xfId="45" applyFont="1" applyFill="1" applyBorder="1" applyAlignment="1">
      <alignment horizontal="center" vertical="center"/>
    </xf>
    <xf numFmtId="0" fontId="35" fillId="0" borderId="12" xfId="45" applyFont="1" applyFill="1" applyBorder="1" applyAlignment="1">
      <alignment horizontal="center" vertical="center" wrapText="1"/>
    </xf>
    <xf numFmtId="0" fontId="35" fillId="0" borderId="22" xfId="45" applyFont="1" applyFill="1" applyBorder="1" applyAlignment="1">
      <alignment horizontal="center" vertical="center" wrapText="1"/>
    </xf>
    <xf numFmtId="0" fontId="35" fillId="0" borderId="18" xfId="45" applyFont="1" applyFill="1" applyBorder="1" applyAlignment="1">
      <alignment horizontal="center" vertical="center" wrapText="1"/>
    </xf>
    <xf numFmtId="0" fontId="12" fillId="0" borderId="0" xfId="0" applyFont="1" applyFill="1" applyAlignment="1">
      <alignment horizontal="center"/>
    </xf>
    <xf numFmtId="0" fontId="35" fillId="0" borderId="11" xfId="45" applyFont="1" applyFill="1" applyBorder="1" applyAlignment="1">
      <alignment horizontal="center" vertical="center" wrapText="1"/>
    </xf>
    <xf numFmtId="0" fontId="35" fillId="0" borderId="17" xfId="45" applyFont="1" applyFill="1" applyBorder="1" applyAlignment="1">
      <alignment horizontal="center" vertical="center" wrapText="1"/>
    </xf>
    <xf numFmtId="0" fontId="35" fillId="0" borderId="13" xfId="45" applyFont="1" applyFill="1" applyBorder="1" applyAlignment="1">
      <alignment horizontal="center" vertical="center" wrapText="1"/>
    </xf>
    <xf numFmtId="0" fontId="12" fillId="0" borderId="21" xfId="46" applyFont="1" applyFill="1" applyBorder="1" applyAlignment="1">
      <alignment horizontal="center"/>
    </xf>
    <xf numFmtId="0" fontId="35" fillId="0" borderId="16" xfId="45" applyFont="1" applyFill="1" applyBorder="1" applyAlignment="1">
      <alignment horizontal="center" vertical="center"/>
    </xf>
    <xf numFmtId="0" fontId="35" fillId="0" borderId="15" xfId="45" applyFont="1" applyFill="1" applyBorder="1" applyAlignment="1">
      <alignment horizontal="center" vertical="center"/>
    </xf>
    <xf numFmtId="0" fontId="35" fillId="0" borderId="20" xfId="45" applyFont="1" applyFill="1" applyBorder="1" applyAlignment="1">
      <alignment horizontal="center" vertical="center"/>
    </xf>
    <xf numFmtId="0" fontId="35" fillId="0" borderId="14" xfId="45" applyFont="1" applyFill="1" applyBorder="1" applyAlignment="1">
      <alignment horizontal="center" vertical="center"/>
    </xf>
    <xf numFmtId="0" fontId="35" fillId="0" borderId="21" xfId="45" applyFont="1" applyFill="1" applyBorder="1" applyAlignment="1">
      <alignment horizontal="center" vertical="center"/>
    </xf>
    <xf numFmtId="0" fontId="35" fillId="0" borderId="19" xfId="45" applyFont="1" applyFill="1" applyBorder="1" applyAlignment="1">
      <alignment horizontal="center" vertical="center"/>
    </xf>
    <xf numFmtId="0" fontId="35" fillId="0" borderId="10" xfId="45" applyFont="1" applyFill="1" applyBorder="1" applyAlignment="1">
      <alignment horizontal="center" vertical="center" wrapText="1"/>
    </xf>
    <xf numFmtId="0" fontId="34" fillId="0" borderId="0" xfId="44" applyFont="1" applyFill="1" applyBorder="1" applyAlignment="1">
      <alignment horizontal="center"/>
    </xf>
    <xf numFmtId="0" fontId="42" fillId="0" borderId="0" xfId="0" applyFont="1" applyFill="1" applyAlignment="1">
      <alignment horizontal="center" vertical="center"/>
    </xf>
    <xf numFmtId="0" fontId="11" fillId="0" borderId="0" xfId="0" applyFont="1" applyFill="1" applyAlignment="1">
      <alignment horizontal="center" vertical="center"/>
    </xf>
    <xf numFmtId="0" fontId="44" fillId="0" borderId="0" xfId="55" applyFont="1" applyAlignment="1">
      <alignment horizontal="center"/>
    </xf>
    <xf numFmtId="0" fontId="64" fillId="0" borderId="0" xfId="44" applyFont="1" applyFill="1" applyBorder="1" applyAlignment="1">
      <alignment horizontal="center"/>
    </xf>
    <xf numFmtId="0" fontId="11" fillId="0" borderId="12" xfId="46" applyFont="1" applyFill="1" applyBorder="1" applyAlignment="1">
      <alignment horizontal="center" vertical="center"/>
    </xf>
    <xf numFmtId="0" fontId="11" fillId="0" borderId="22" xfId="46" applyFont="1" applyFill="1" applyBorder="1" applyAlignment="1">
      <alignment horizontal="center" vertical="center"/>
    </xf>
    <xf numFmtId="0" fontId="11" fillId="0" borderId="18" xfId="46" applyFont="1" applyFill="1" applyBorder="1" applyAlignment="1">
      <alignment horizontal="center" vertical="center"/>
    </xf>
    <xf numFmtId="0" fontId="35" fillId="0" borderId="16" xfId="45" applyFont="1" applyFill="1" applyBorder="1" applyAlignment="1">
      <alignment horizontal="center" vertical="center" wrapText="1"/>
    </xf>
    <xf numFmtId="0" fontId="35" fillId="0" borderId="15" xfId="45" applyFont="1" applyFill="1" applyBorder="1" applyAlignment="1">
      <alignment horizontal="center" vertical="center" wrapText="1"/>
    </xf>
    <xf numFmtId="0" fontId="35" fillId="0" borderId="20" xfId="45" applyFont="1" applyFill="1" applyBorder="1" applyAlignment="1">
      <alignment horizontal="center" vertical="center" wrapText="1"/>
    </xf>
    <xf numFmtId="0" fontId="35" fillId="0" borderId="23" xfId="45" applyFont="1" applyFill="1" applyBorder="1" applyAlignment="1">
      <alignment horizontal="center" vertical="center" wrapText="1"/>
    </xf>
    <xf numFmtId="0" fontId="35" fillId="0" borderId="0" xfId="45" applyFont="1" applyFill="1" applyBorder="1" applyAlignment="1">
      <alignment horizontal="center" vertical="center" wrapText="1"/>
    </xf>
    <xf numFmtId="0" fontId="35" fillId="0" borderId="24" xfId="45" applyFont="1" applyFill="1" applyBorder="1" applyAlignment="1">
      <alignment horizontal="center" vertical="center" wrapText="1"/>
    </xf>
    <xf numFmtId="0" fontId="35" fillId="0" borderId="14" xfId="45" applyFont="1" applyFill="1" applyBorder="1" applyAlignment="1">
      <alignment horizontal="center" vertical="center" wrapText="1"/>
    </xf>
    <xf numFmtId="0" fontId="35" fillId="0" borderId="21" xfId="45" applyFont="1" applyFill="1" applyBorder="1" applyAlignment="1">
      <alignment horizontal="center" vertical="center" wrapText="1"/>
    </xf>
    <xf numFmtId="0" fontId="35" fillId="0" borderId="19" xfId="45" applyFont="1" applyFill="1" applyBorder="1" applyAlignment="1">
      <alignment horizontal="center" vertical="center" wrapText="1"/>
    </xf>
    <xf numFmtId="0" fontId="34" fillId="0" borderId="0" xfId="44" applyFont="1" applyFill="1" applyBorder="1" applyAlignment="1">
      <alignment horizontal="center" wrapText="1"/>
    </xf>
    <xf numFmtId="0" fontId="12" fillId="0" borderId="0" xfId="46" applyFont="1" applyFill="1" applyBorder="1" applyAlignment="1">
      <alignment horizontal="center"/>
    </xf>
    <xf numFmtId="0" fontId="34" fillId="0" borderId="0" xfId="45" applyFont="1" applyFill="1" applyBorder="1" applyAlignment="1">
      <alignment horizontal="center" vertical="center"/>
    </xf>
    <xf numFmtId="0" fontId="35" fillId="0" borderId="0" xfId="45" applyFont="1" applyFill="1" applyBorder="1" applyAlignment="1">
      <alignment horizontal="center" vertical="center"/>
    </xf>
    <xf numFmtId="0" fontId="11" fillId="0" borderId="15" xfId="0" applyFont="1" applyFill="1" applyBorder="1" applyAlignment="1">
      <alignment horizontal="center" vertical="center" wrapText="1"/>
    </xf>
    <xf numFmtId="0" fontId="11" fillId="0" borderId="21" xfId="0" applyFont="1" applyFill="1" applyBorder="1" applyAlignment="1">
      <alignment horizontal="center" vertical="center" wrapText="1"/>
    </xf>
    <xf numFmtId="0" fontId="11" fillId="0" borderId="10" xfId="46" applyFont="1" applyFill="1" applyBorder="1" applyAlignment="1">
      <alignment horizontal="center" vertical="center"/>
    </xf>
    <xf numFmtId="0" fontId="37" fillId="0" borderId="0" xfId="55" applyFont="1" applyAlignment="1">
      <alignment horizontal="center" vertical="center"/>
    </xf>
    <xf numFmtId="0" fontId="11" fillId="0" borderId="10" xfId="46" applyFont="1" applyFill="1" applyBorder="1" applyAlignment="1">
      <alignment horizontal="center"/>
    </xf>
    <xf numFmtId="0" fontId="34" fillId="0" borderId="0" xfId="44" applyFont="1" applyFill="1" applyBorder="1" applyAlignment="1">
      <alignment horizontal="center" vertical="center"/>
    </xf>
    <xf numFmtId="0" fontId="47" fillId="24" borderId="0" xfId="0" applyFont="1" applyFill="1" applyAlignment="1">
      <alignment horizontal="center" vertical="top" wrapText="1"/>
    </xf>
    <xf numFmtId="0" fontId="11" fillId="24" borderId="0" xfId="0" applyFont="1" applyFill="1" applyAlignment="1">
      <alignment horizontal="center" vertical="center"/>
    </xf>
    <xf numFmtId="0" fontId="75" fillId="24" borderId="0" xfId="0" applyFont="1" applyFill="1" applyAlignment="1">
      <alignment horizontal="center" vertical="center"/>
    </xf>
    <xf numFmtId="0" fontId="35" fillId="24" borderId="11" xfId="45" applyFont="1" applyFill="1" applyBorder="1" applyAlignment="1">
      <alignment horizontal="center" vertical="center" wrapText="1"/>
    </xf>
    <xf numFmtId="0" fontId="35" fillId="24" borderId="17" xfId="45" applyFont="1" applyFill="1" applyBorder="1" applyAlignment="1">
      <alignment horizontal="center" vertical="center" wrapText="1"/>
    </xf>
    <xf numFmtId="0" fontId="35" fillId="24" borderId="13" xfId="45" applyFont="1" applyFill="1" applyBorder="1" applyAlignment="1">
      <alignment horizontal="center" vertical="center" wrapText="1"/>
    </xf>
    <xf numFmtId="0" fontId="35" fillId="24" borderId="10" xfId="45" applyFont="1" applyFill="1" applyBorder="1" applyAlignment="1">
      <alignment horizontal="center" vertical="center" wrapText="1"/>
    </xf>
    <xf numFmtId="0" fontId="11" fillId="24" borderId="10" xfId="0" applyFont="1" applyFill="1" applyBorder="1" applyAlignment="1">
      <alignment horizontal="center" vertical="center"/>
    </xf>
    <xf numFmtId="0" fontId="35" fillId="24" borderId="16" xfId="45" applyFont="1" applyFill="1" applyBorder="1" applyAlignment="1">
      <alignment horizontal="center" vertical="center" wrapText="1"/>
    </xf>
    <xf numFmtId="0" fontId="0" fillId="24" borderId="15" xfId="0" applyFill="1" applyBorder="1" applyAlignment="1">
      <alignment horizontal="center" vertical="center" wrapText="1"/>
    </xf>
    <xf numFmtId="0" fontId="0" fillId="24" borderId="14" xfId="0" applyFill="1" applyBorder="1" applyAlignment="1">
      <alignment horizontal="center" vertical="center" wrapText="1"/>
    </xf>
    <xf numFmtId="0" fontId="0" fillId="24" borderId="21" xfId="0" applyFill="1" applyBorder="1" applyAlignment="1">
      <alignment horizontal="center" vertical="center" wrapText="1"/>
    </xf>
    <xf numFmtId="0" fontId="35" fillId="24" borderId="12" xfId="45" applyFont="1" applyFill="1" applyBorder="1" applyAlignment="1">
      <alignment horizontal="center" vertical="center" wrapText="1"/>
    </xf>
    <xf numFmtId="0" fontId="35" fillId="24" borderId="22" xfId="45" applyFont="1" applyFill="1" applyBorder="1" applyAlignment="1">
      <alignment horizontal="center" vertical="center" wrapText="1"/>
    </xf>
    <xf numFmtId="0" fontId="35" fillId="24" borderId="18" xfId="45" applyFont="1" applyFill="1" applyBorder="1" applyAlignment="1">
      <alignment horizontal="center" vertical="center" wrapText="1"/>
    </xf>
    <xf numFmtId="0" fontId="40" fillId="0" borderId="21" xfId="37" applyFont="1" applyFill="1" applyBorder="1" applyAlignment="1">
      <alignment horizontal="center"/>
    </xf>
    <xf numFmtId="0" fontId="32" fillId="0" borderId="0" xfId="37" applyFont="1" applyAlignment="1">
      <alignment horizontal="center"/>
    </xf>
    <xf numFmtId="0" fontId="39" fillId="0" borderId="0" xfId="37" applyFont="1" applyAlignment="1">
      <alignment horizontal="center"/>
    </xf>
    <xf numFmtId="0" fontId="32" fillId="0" borderId="10" xfId="37" applyFont="1" applyBorder="1" applyAlignment="1">
      <alignment horizontal="center" vertical="center"/>
    </xf>
    <xf numFmtId="0" fontId="47" fillId="0" borderId="10" xfId="37" applyFont="1" applyFill="1" applyBorder="1" applyAlignment="1">
      <alignment horizontal="center" vertical="center" wrapText="1"/>
    </xf>
    <xf numFmtId="0" fontId="11" fillId="0" borderId="10" xfId="46" applyFont="1" applyBorder="1" applyAlignment="1">
      <alignment horizontal="center" vertical="center" wrapText="1"/>
    </xf>
    <xf numFmtId="0" fontId="32" fillId="0" borderId="10" xfId="37" applyFont="1" applyFill="1" applyBorder="1" applyAlignment="1">
      <alignment horizontal="center" vertical="center" wrapText="1"/>
    </xf>
    <xf numFmtId="0" fontId="32" fillId="0" borderId="10" xfId="37" applyFont="1" applyBorder="1" applyAlignment="1">
      <alignment horizontal="center" vertical="center" wrapText="1"/>
    </xf>
    <xf numFmtId="0" fontId="47" fillId="0" borderId="11" xfId="37" applyFont="1" applyFill="1" applyBorder="1" applyAlignment="1">
      <alignment horizontal="center" vertical="center" wrapText="1"/>
    </xf>
    <xf numFmtId="0" fontId="47" fillId="0" borderId="17" xfId="37" applyFont="1" applyFill="1" applyBorder="1" applyAlignment="1">
      <alignment horizontal="center" vertical="center" wrapText="1"/>
    </xf>
    <xf numFmtId="0" fontId="47" fillId="0" borderId="13" xfId="37" applyFont="1" applyFill="1" applyBorder="1" applyAlignment="1">
      <alignment horizontal="center" vertical="center" wrapText="1"/>
    </xf>
    <xf numFmtId="0" fontId="47" fillId="0" borderId="12" xfId="37" applyFont="1" applyFill="1" applyBorder="1" applyAlignment="1">
      <alignment horizontal="center" vertical="center" wrapText="1"/>
    </xf>
    <xf numFmtId="0" fontId="47" fillId="0" borderId="22" xfId="37" applyFont="1" applyFill="1" applyBorder="1" applyAlignment="1">
      <alignment horizontal="center" vertical="center" wrapText="1"/>
    </xf>
    <xf numFmtId="0" fontId="47" fillId="0" borderId="18" xfId="37" applyFont="1" applyFill="1" applyBorder="1" applyAlignment="1">
      <alignment horizontal="center" vertical="center" wrapText="1"/>
    </xf>
    <xf numFmtId="0" fontId="11" fillId="0" borderId="11" xfId="46" applyFont="1" applyBorder="1" applyAlignment="1">
      <alignment horizontal="center" vertical="center" wrapText="1"/>
    </xf>
    <xf numFmtId="0" fontId="11" fillId="0" borderId="13" xfId="46" applyFont="1" applyBorder="1" applyAlignment="1">
      <alignment horizontal="center" vertical="center" wrapText="1"/>
    </xf>
    <xf numFmtId="0" fontId="11" fillId="0" borderId="16" xfId="46" applyFont="1" applyFill="1" applyBorder="1" applyAlignment="1">
      <alignment horizontal="center" vertical="center" wrapText="1"/>
    </xf>
    <xf numFmtId="0" fontId="11" fillId="0" borderId="20" xfId="46" applyFont="1" applyFill="1" applyBorder="1" applyAlignment="1">
      <alignment horizontal="center" vertical="center" wrapText="1"/>
    </xf>
    <xf numFmtId="0" fontId="11" fillId="0" borderId="14" xfId="46" applyFont="1" applyFill="1" applyBorder="1" applyAlignment="1">
      <alignment horizontal="center" vertical="center" wrapText="1"/>
    </xf>
    <xf numFmtId="0" fontId="11" fillId="0" borderId="19" xfId="46" applyFont="1" applyFill="1" applyBorder="1" applyAlignment="1">
      <alignment horizontal="center" vertical="center" wrapText="1"/>
    </xf>
    <xf numFmtId="0" fontId="32" fillId="0" borderId="11" xfId="37" applyFont="1" applyFill="1" applyBorder="1" applyAlignment="1">
      <alignment horizontal="center" vertical="center" wrapText="1"/>
    </xf>
    <xf numFmtId="0" fontId="32" fillId="0" borderId="17" xfId="37" applyFont="1" applyFill="1" applyBorder="1" applyAlignment="1">
      <alignment horizontal="center" vertical="center" wrapText="1"/>
    </xf>
    <xf numFmtId="0" fontId="32" fillId="0" borderId="13" xfId="37" applyFont="1" applyFill="1" applyBorder="1" applyAlignment="1">
      <alignment horizontal="center" vertical="center" wrapText="1"/>
    </xf>
    <xf numFmtId="0" fontId="11" fillId="0" borderId="17" xfId="46" applyFont="1" applyBorder="1" applyAlignment="1">
      <alignment horizontal="center" vertical="center" wrapText="1"/>
    </xf>
    <xf numFmtId="0" fontId="32" fillId="0" borderId="21" xfId="37" applyFont="1" applyFill="1" applyBorder="1"/>
    <xf numFmtId="0" fontId="32" fillId="0" borderId="12" xfId="37" applyFont="1" applyFill="1" applyBorder="1" applyAlignment="1">
      <alignment horizontal="center" vertical="center" wrapText="1"/>
    </xf>
    <xf numFmtId="0" fontId="32" fillId="0" borderId="22" xfId="37" applyFont="1" applyFill="1" applyBorder="1" applyAlignment="1">
      <alignment horizontal="center" vertical="center" wrapText="1"/>
    </xf>
    <xf numFmtId="0" fontId="32" fillId="0" borderId="18" xfId="37" applyFont="1" applyFill="1" applyBorder="1" applyAlignment="1">
      <alignment horizontal="center" vertical="center" wrapText="1"/>
    </xf>
    <xf numFmtId="0" fontId="47" fillId="0" borderId="0" xfId="0" applyFont="1" applyFill="1" applyAlignment="1">
      <alignment horizontal="center"/>
    </xf>
    <xf numFmtId="49" fontId="37" fillId="0" borderId="10" xfId="0" applyNumberFormat="1" applyFont="1" applyFill="1" applyBorder="1" applyAlignment="1">
      <alignment horizontal="center" vertical="center" wrapText="1"/>
    </xf>
    <xf numFmtId="0" fontId="37" fillId="0" borderId="10" xfId="0" applyFont="1" applyFill="1" applyBorder="1" applyAlignment="1">
      <alignment horizontal="left" vertical="center" wrapText="1"/>
    </xf>
    <xf numFmtId="0" fontId="37" fillId="0" borderId="0" xfId="55" applyFont="1" applyFill="1" applyAlignment="1">
      <alignment horizontal="center" vertical="center"/>
    </xf>
    <xf numFmtId="0" fontId="32" fillId="0" borderId="0" xfId="55" applyFont="1" applyFill="1" applyAlignment="1">
      <alignment horizontal="center" vertical="top"/>
    </xf>
    <xf numFmtId="0" fontId="32" fillId="0" borderId="0" xfId="37" applyFont="1" applyFill="1" applyAlignment="1">
      <alignment horizontal="center"/>
    </xf>
    <xf numFmtId="0" fontId="37" fillId="0" borderId="12" xfId="0" applyFont="1" applyFill="1" applyBorder="1" applyAlignment="1">
      <alignment horizontal="center" vertical="center" wrapText="1"/>
    </xf>
    <xf numFmtId="0" fontId="37" fillId="0" borderId="18" xfId="0" applyFont="1" applyFill="1" applyBorder="1" applyAlignment="1">
      <alignment horizontal="center" vertical="center" wrapText="1"/>
    </xf>
    <xf numFmtId="0" fontId="37" fillId="0" borderId="10" xfId="0" applyFont="1" applyFill="1" applyBorder="1" applyAlignment="1">
      <alignment horizontal="center" vertical="center" wrapText="1"/>
    </xf>
    <xf numFmtId="0" fontId="37" fillId="0" borderId="11" xfId="0" applyFont="1" applyFill="1" applyBorder="1" applyAlignment="1">
      <alignment horizontal="center" vertical="center" wrapText="1"/>
    </xf>
    <xf numFmtId="0" fontId="37" fillId="0" borderId="13" xfId="0" applyFont="1" applyFill="1" applyBorder="1" applyAlignment="1">
      <alignment horizontal="center" vertical="center" wrapText="1"/>
    </xf>
    <xf numFmtId="49" fontId="37" fillId="0" borderId="11" xfId="0" applyNumberFormat="1" applyFont="1" applyFill="1" applyBorder="1" applyAlignment="1">
      <alignment horizontal="center" vertical="center" wrapText="1"/>
    </xf>
    <xf numFmtId="49" fontId="37" fillId="0" borderId="13" xfId="0" applyNumberFormat="1" applyFont="1" applyFill="1" applyBorder="1" applyAlignment="1">
      <alignment horizontal="center" vertical="center" wrapText="1"/>
    </xf>
    <xf numFmtId="0" fontId="32" fillId="0" borderId="0" xfId="37" applyFont="1" applyFill="1" applyAlignment="1">
      <alignment horizontal="left" vertical="center" wrapText="1"/>
    </xf>
    <xf numFmtId="0" fontId="39" fillId="0" borderId="0" xfId="37" applyFont="1" applyAlignment="1">
      <alignment horizontal="center" wrapText="1"/>
    </xf>
    <xf numFmtId="0" fontId="32" fillId="0" borderId="0" xfId="55" applyFont="1" applyAlignment="1">
      <alignment horizontal="center" vertical="top"/>
    </xf>
    <xf numFmtId="0" fontId="37" fillId="0" borderId="11" xfId="55" applyFont="1" applyBorder="1" applyAlignment="1">
      <alignment horizontal="center" vertical="center" wrapText="1"/>
    </xf>
    <xf numFmtId="0" fontId="37" fillId="0" borderId="17" xfId="55" applyFont="1" applyBorder="1" applyAlignment="1">
      <alignment horizontal="center" vertical="center" wrapText="1"/>
    </xf>
    <xf numFmtId="0" fontId="37" fillId="0" borderId="13" xfId="55" applyFont="1" applyBorder="1" applyAlignment="1">
      <alignment horizontal="center" vertical="center" wrapText="1"/>
    </xf>
    <xf numFmtId="0" fontId="52" fillId="0" borderId="0" xfId="55" applyFont="1" applyAlignment="1">
      <alignment horizontal="center" vertical="center"/>
    </xf>
    <xf numFmtId="0" fontId="45" fillId="0" borderId="21" xfId="46" applyFont="1" applyBorder="1" applyAlignment="1">
      <alignment horizontal="center" vertical="center"/>
    </xf>
    <xf numFmtId="0" fontId="32" fillId="0" borderId="16" xfId="37" applyFont="1" applyFill="1" applyBorder="1" applyAlignment="1">
      <alignment horizontal="center" vertical="center" wrapText="1"/>
    </xf>
    <xf numFmtId="0" fontId="32" fillId="0" borderId="20" xfId="37" applyFont="1" applyFill="1" applyBorder="1" applyAlignment="1">
      <alignment horizontal="center" vertical="center" wrapText="1"/>
    </xf>
    <xf numFmtId="0" fontId="32" fillId="0" borderId="14" xfId="37" applyFont="1" applyFill="1" applyBorder="1" applyAlignment="1">
      <alignment horizontal="center" vertical="center" wrapText="1"/>
    </xf>
    <xf numFmtId="0" fontId="32" fillId="0" borderId="19" xfId="37" applyFont="1" applyFill="1" applyBorder="1" applyAlignment="1">
      <alignment horizontal="center" vertical="center" wrapText="1"/>
    </xf>
    <xf numFmtId="0" fontId="12" fillId="0" borderId="0" xfId="0" applyFont="1" applyFill="1" applyAlignment="1">
      <alignment horizontal="center" vertical="center"/>
    </xf>
    <xf numFmtId="0" fontId="47" fillId="0" borderId="16" xfId="37" applyFont="1" applyFill="1" applyBorder="1" applyAlignment="1">
      <alignment horizontal="center" vertical="center" wrapText="1"/>
    </xf>
    <xf numFmtId="0" fontId="47" fillId="0" borderId="14" xfId="37" applyFont="1" applyFill="1" applyBorder="1" applyAlignment="1">
      <alignment horizontal="center" vertical="center" wrapText="1"/>
    </xf>
    <xf numFmtId="0" fontId="47" fillId="24" borderId="10" xfId="37" applyFont="1" applyFill="1" applyBorder="1" applyAlignment="1">
      <alignment horizontal="center" vertical="center" wrapText="1"/>
    </xf>
    <xf numFmtId="0" fontId="40" fillId="0" borderId="0" xfId="37" applyFont="1" applyFill="1" applyBorder="1" applyAlignment="1">
      <alignment horizontal="center"/>
    </xf>
    <xf numFmtId="0" fontId="47" fillId="0" borderId="10" xfId="0" applyFont="1" applyFill="1" applyBorder="1" applyAlignment="1">
      <alignment horizontal="center" vertical="center" wrapText="1"/>
    </xf>
    <xf numFmtId="0" fontId="47" fillId="0" borderId="16" xfId="0" applyFont="1" applyFill="1" applyBorder="1" applyAlignment="1">
      <alignment horizontal="center" vertical="center" wrapText="1"/>
    </xf>
    <xf numFmtId="0" fontId="47" fillId="0" borderId="15" xfId="0" applyFont="1" applyFill="1" applyBorder="1" applyAlignment="1">
      <alignment horizontal="center" vertical="center" wrapText="1"/>
    </xf>
    <xf numFmtId="0" fontId="47" fillId="0" borderId="20" xfId="0" applyFont="1" applyFill="1" applyBorder="1" applyAlignment="1">
      <alignment horizontal="center" vertical="center" wrapText="1"/>
    </xf>
    <xf numFmtId="0" fontId="47" fillId="0" borderId="14" xfId="0" applyFont="1" applyFill="1" applyBorder="1" applyAlignment="1">
      <alignment horizontal="center" vertical="center" wrapText="1"/>
    </xf>
    <xf numFmtId="0" fontId="47" fillId="0" borderId="21" xfId="0" applyFont="1" applyFill="1" applyBorder="1" applyAlignment="1">
      <alignment horizontal="center" vertical="center" wrapText="1"/>
    </xf>
    <xf numFmtId="0" fontId="47" fillId="0" borderId="19" xfId="0" applyFont="1" applyFill="1" applyBorder="1" applyAlignment="1">
      <alignment horizontal="center" vertical="center" wrapText="1"/>
    </xf>
    <xf numFmtId="0" fontId="47" fillId="0" borderId="11" xfId="0" applyFont="1" applyFill="1" applyBorder="1" applyAlignment="1">
      <alignment horizontal="center" vertical="center" wrapText="1"/>
    </xf>
    <xf numFmtId="0" fontId="47" fillId="0" borderId="17" xfId="0" applyFont="1" applyFill="1" applyBorder="1" applyAlignment="1">
      <alignment horizontal="center" vertical="center" wrapText="1"/>
    </xf>
    <xf numFmtId="0" fontId="47" fillId="0" borderId="13" xfId="0" applyFont="1" applyFill="1" applyBorder="1" applyAlignment="1">
      <alignment horizontal="center" vertical="center" wrapText="1"/>
    </xf>
    <xf numFmtId="0" fontId="11" fillId="0" borderId="0" xfId="37" applyFont="1" applyFill="1" applyAlignment="1">
      <alignment horizontal="center"/>
    </xf>
    <xf numFmtId="0" fontId="32" fillId="0" borderId="11" xfId="37" applyFont="1" applyBorder="1" applyAlignment="1">
      <alignment horizontal="center" vertical="center" wrapText="1"/>
    </xf>
    <xf numFmtId="0" fontId="32" fillId="0" borderId="13" xfId="37" applyFont="1" applyBorder="1" applyAlignment="1">
      <alignment horizontal="center" vertical="center" wrapText="1"/>
    </xf>
    <xf numFmtId="0" fontId="32" fillId="0" borderId="12" xfId="37" applyFont="1" applyBorder="1" applyAlignment="1">
      <alignment horizontal="center" vertical="center" wrapText="1"/>
    </xf>
    <xf numFmtId="0" fontId="32" fillId="0" borderId="22" xfId="37" applyFont="1" applyBorder="1" applyAlignment="1">
      <alignment horizontal="center" vertical="center" wrapText="1"/>
    </xf>
    <xf numFmtId="0" fontId="32" fillId="0" borderId="18" xfId="37" applyFont="1" applyBorder="1" applyAlignment="1">
      <alignment horizontal="center" vertical="center" wrapText="1"/>
    </xf>
    <xf numFmtId="0" fontId="32" fillId="0" borderId="16" xfId="55" applyFont="1" applyBorder="1" applyAlignment="1">
      <alignment horizontal="center" vertical="center" wrapText="1"/>
    </xf>
    <xf numFmtId="0" fontId="32" fillId="0" borderId="20" xfId="55" applyFont="1" applyBorder="1" applyAlignment="1">
      <alignment horizontal="center" vertical="center" wrapText="1"/>
    </xf>
    <xf numFmtId="0" fontId="32" fillId="0" borderId="23" xfId="55" applyFont="1" applyBorder="1" applyAlignment="1">
      <alignment horizontal="center" vertical="center" wrapText="1"/>
    </xf>
    <xf numFmtId="0" fontId="32" fillId="0" borderId="24" xfId="55" applyFont="1" applyBorder="1" applyAlignment="1">
      <alignment horizontal="center" vertical="center" wrapText="1"/>
    </xf>
    <xf numFmtId="0" fontId="32" fillId="0" borderId="10" xfId="55" applyFont="1" applyBorder="1" applyAlignment="1">
      <alignment horizontal="center" vertical="center" wrapText="1"/>
    </xf>
    <xf numFmtId="0" fontId="47" fillId="0" borderId="11" xfId="46" applyFont="1" applyBorder="1" applyAlignment="1">
      <alignment horizontal="center" vertical="center" wrapText="1"/>
    </xf>
    <xf numFmtId="0" fontId="47" fillId="0" borderId="17" xfId="46" applyFont="1" applyBorder="1" applyAlignment="1">
      <alignment horizontal="center" vertical="center" wrapText="1"/>
    </xf>
    <xf numFmtId="0" fontId="47" fillId="0" borderId="13" xfId="46" applyFont="1" applyBorder="1" applyAlignment="1">
      <alignment horizontal="center" vertical="center" wrapText="1"/>
    </xf>
    <xf numFmtId="0" fontId="11" fillId="24" borderId="0" xfId="37" applyFont="1" applyFill="1" applyAlignment="1">
      <alignment horizontal="center" vertical="center"/>
    </xf>
    <xf numFmtId="0" fontId="32" fillId="0" borderId="11" xfId="55" applyFont="1" applyBorder="1" applyAlignment="1">
      <alignment horizontal="center" vertical="center" wrapText="1"/>
    </xf>
    <xf numFmtId="0" fontId="32" fillId="0" borderId="13" xfId="55" applyFont="1" applyBorder="1" applyAlignment="1">
      <alignment horizontal="center" vertical="center" wrapText="1"/>
    </xf>
    <xf numFmtId="0" fontId="47" fillId="0" borderId="10" xfId="46" applyFont="1" applyBorder="1" applyAlignment="1">
      <alignment horizontal="center" vertical="center" wrapText="1"/>
    </xf>
    <xf numFmtId="0" fontId="32" fillId="0" borderId="17" xfId="55" applyFont="1" applyBorder="1" applyAlignment="1">
      <alignment horizontal="center" vertical="center" wrapText="1"/>
    </xf>
    <xf numFmtId="0" fontId="37" fillId="24" borderId="0" xfId="55" applyFont="1" applyFill="1" applyAlignment="1">
      <alignment horizontal="center" vertical="center"/>
    </xf>
    <xf numFmtId="0" fontId="12" fillId="0" borderId="0" xfId="37" applyFont="1" applyFill="1" applyAlignment="1">
      <alignment horizontal="center" vertical="center"/>
    </xf>
    <xf numFmtId="0" fontId="32" fillId="0" borderId="10" xfId="102" applyFont="1" applyFill="1" applyBorder="1" applyAlignment="1">
      <alignment horizontal="center" vertical="center" wrapText="1"/>
    </xf>
    <xf numFmtId="0" fontId="38" fillId="0" borderId="0" xfId="37" applyFont="1" applyAlignment="1">
      <alignment horizontal="center" wrapText="1"/>
    </xf>
    <xf numFmtId="0" fontId="35" fillId="0" borderId="10" xfId="45" applyFont="1" applyBorder="1" applyAlignment="1">
      <alignment horizontal="center" vertical="center"/>
    </xf>
    <xf numFmtId="0" fontId="34" fillId="0" borderId="0" xfId="44" applyFont="1" applyFill="1" applyBorder="1" applyAlignment="1">
      <alignment horizontal="center" vertical="center" wrapText="1"/>
    </xf>
    <xf numFmtId="0" fontId="45" fillId="0" borderId="0" xfId="57" applyFont="1" applyAlignment="1">
      <alignment horizontal="center" vertical="center" wrapText="1"/>
    </xf>
    <xf numFmtId="0" fontId="38" fillId="24" borderId="10" xfId="37" applyFont="1" applyFill="1" applyBorder="1" applyAlignment="1">
      <alignment horizontal="center" vertical="center" wrapText="1"/>
    </xf>
    <xf numFmtId="0" fontId="40" fillId="24" borderId="0" xfId="37" applyFont="1" applyFill="1" applyAlignment="1">
      <alignment horizontal="center" vertical="center"/>
    </xf>
    <xf numFmtId="0" fontId="37" fillId="24" borderId="10" xfId="37" applyFont="1" applyFill="1" applyBorder="1" applyAlignment="1">
      <alignment horizontal="center" vertical="center" wrapText="1"/>
    </xf>
    <xf numFmtId="0" fontId="32" fillId="24" borderId="0" xfId="37" applyFont="1" applyFill="1" applyAlignment="1">
      <alignment horizontal="center" vertical="center"/>
    </xf>
  </cellXfs>
  <cellStyles count="272">
    <cellStyle name="20% - Акцент1" xfId="1" builtinId="30" customBuiltin="1"/>
    <cellStyle name="20% - Акцент1 2" xfId="60"/>
    <cellStyle name="20% - Акцент2" xfId="2" builtinId="34" customBuiltin="1"/>
    <cellStyle name="20% - Акцент2 2" xfId="61"/>
    <cellStyle name="20% - Акцент3" xfId="3" builtinId="38" customBuiltin="1"/>
    <cellStyle name="20% - Акцент3 2" xfId="62"/>
    <cellStyle name="20% - Акцент4" xfId="4" builtinId="42" customBuiltin="1"/>
    <cellStyle name="20% - Акцент4 2" xfId="63"/>
    <cellStyle name="20% - Акцент5" xfId="5" builtinId="46" customBuiltin="1"/>
    <cellStyle name="20% - Акцент5 2" xfId="64"/>
    <cellStyle name="20% - Акцент6" xfId="6" builtinId="50" customBuiltin="1"/>
    <cellStyle name="20% - Акцент6 2" xfId="65"/>
    <cellStyle name="40% - Акцент1" xfId="7" builtinId="31" customBuiltin="1"/>
    <cellStyle name="40% - Акцент1 2" xfId="66"/>
    <cellStyle name="40% - Акцент2" xfId="8" builtinId="35" customBuiltin="1"/>
    <cellStyle name="40% - Акцент2 2" xfId="67"/>
    <cellStyle name="40% - Акцент3" xfId="9" builtinId="39" customBuiltin="1"/>
    <cellStyle name="40% - Акцент3 2" xfId="68"/>
    <cellStyle name="40% - Акцент4" xfId="10" builtinId="43" customBuiltin="1"/>
    <cellStyle name="40% - Акцент4 2" xfId="69"/>
    <cellStyle name="40% - Акцент5" xfId="11" builtinId="47" customBuiltin="1"/>
    <cellStyle name="40% - Акцент5 2" xfId="70"/>
    <cellStyle name="40% - Акцент6" xfId="12" builtinId="51" customBuiltin="1"/>
    <cellStyle name="40% - Акцент6 2" xfId="71"/>
    <cellStyle name="60% - Акцент1" xfId="13" builtinId="32" customBuiltin="1"/>
    <cellStyle name="60% - Акцент1 2" xfId="72"/>
    <cellStyle name="60% - Акцент2" xfId="14" builtinId="36" customBuiltin="1"/>
    <cellStyle name="60% - Акцент2 2" xfId="73"/>
    <cellStyle name="60% - Акцент3" xfId="15" builtinId="40" customBuiltin="1"/>
    <cellStyle name="60% - Акцент3 2" xfId="74"/>
    <cellStyle name="60% - Акцент4" xfId="16" builtinId="44" customBuiltin="1"/>
    <cellStyle name="60% - Акцент4 2" xfId="75"/>
    <cellStyle name="60% - Акцент5" xfId="17" builtinId="48" customBuiltin="1"/>
    <cellStyle name="60% - Акцент5 2" xfId="76"/>
    <cellStyle name="60% - Акцент6" xfId="18" builtinId="52" customBuiltin="1"/>
    <cellStyle name="60% - Акцент6 2" xfId="77"/>
    <cellStyle name="Normal 2" xfId="78"/>
    <cellStyle name="Акцент1" xfId="19" builtinId="29" customBuiltin="1"/>
    <cellStyle name="Акцент1 2" xfId="79"/>
    <cellStyle name="Акцент2" xfId="20" builtinId="33" customBuiltin="1"/>
    <cellStyle name="Акцент2 2" xfId="80"/>
    <cellStyle name="Акцент3" xfId="21" builtinId="37" customBuiltin="1"/>
    <cellStyle name="Акцент3 2" xfId="81"/>
    <cellStyle name="Акцент4" xfId="22" builtinId="41" customBuiltin="1"/>
    <cellStyle name="Акцент4 2" xfId="82"/>
    <cellStyle name="Акцент5" xfId="23" builtinId="45" customBuiltin="1"/>
    <cellStyle name="Акцент5 2" xfId="83"/>
    <cellStyle name="Акцент6" xfId="24" builtinId="49" customBuiltin="1"/>
    <cellStyle name="Акцент6 2" xfId="84"/>
    <cellStyle name="Ввод " xfId="25" builtinId="20" customBuiltin="1"/>
    <cellStyle name="Ввод  2" xfId="85"/>
    <cellStyle name="Вывод" xfId="26" builtinId="21" customBuiltin="1"/>
    <cellStyle name="Вывод 2" xfId="86"/>
    <cellStyle name="Вычисление" xfId="27" builtinId="22" customBuiltin="1"/>
    <cellStyle name="Вычисление 2" xfId="87"/>
    <cellStyle name="Заголовок 1" xfId="28" builtinId="16" customBuiltin="1"/>
    <cellStyle name="Заголовок 1 2" xfId="88"/>
    <cellStyle name="Заголовок 2" xfId="29" builtinId="17" customBuiltin="1"/>
    <cellStyle name="Заголовок 2 2" xfId="89"/>
    <cellStyle name="Заголовок 3" xfId="30" builtinId="18" customBuiltin="1"/>
    <cellStyle name="Заголовок 3 2" xfId="90"/>
    <cellStyle name="Заголовок 4" xfId="31" builtinId="19" customBuiltin="1"/>
    <cellStyle name="Заголовок 4 2" xfId="91"/>
    <cellStyle name="Итог" xfId="32" builtinId="25" customBuiltin="1"/>
    <cellStyle name="Итог 2" xfId="92"/>
    <cellStyle name="Контрольная ячейка" xfId="33" builtinId="23" customBuiltin="1"/>
    <cellStyle name="Контрольная ячейка 2" xfId="93"/>
    <cellStyle name="Название" xfId="34" builtinId="15" customBuiltin="1"/>
    <cellStyle name="Название 2" xfId="94"/>
    <cellStyle name="Нейтральный" xfId="35" builtinId="28" customBuiltin="1"/>
    <cellStyle name="Нейтральный 2" xfId="95"/>
    <cellStyle name="Обычный" xfId="0" builtinId="0"/>
    <cellStyle name="Обычный 12 2" xfId="48"/>
    <cellStyle name="Обычный 2" xfId="36"/>
    <cellStyle name="Обычный 2 26 2" xfId="108"/>
    <cellStyle name="Обычный 3" xfId="37"/>
    <cellStyle name="Обычный 3 2" xfId="57"/>
    <cellStyle name="Обычный 3 2 2 2" xfId="49"/>
    <cellStyle name="Обычный 3 21" xfId="103"/>
    <cellStyle name="Обычный 4" xfId="44"/>
    <cellStyle name="Обычный 4 2" xfId="56"/>
    <cellStyle name="Обычный 5" xfId="45"/>
    <cellStyle name="Обычный 6" xfId="47"/>
    <cellStyle name="Обычный 6 2" xfId="53"/>
    <cellStyle name="Обычный 6 2 2" xfId="54"/>
    <cellStyle name="Обычный 6 2 2 2" xfId="110"/>
    <cellStyle name="Обычный 6 2 2 2 2" xfId="127"/>
    <cellStyle name="Обычный 6 2 2 2 2 2" xfId="131"/>
    <cellStyle name="Обычный 6 2 2 2 2 2 2" xfId="132"/>
    <cellStyle name="Обычный 6 2 2 2 2 2 3" xfId="133"/>
    <cellStyle name="Обычный 6 2 2 2 2 3" xfId="134"/>
    <cellStyle name="Обычный 6 2 2 2 2 4" xfId="135"/>
    <cellStyle name="Обычный 6 2 2 2 3" xfId="129"/>
    <cellStyle name="Обычный 6 2 2 2 3 2" xfId="136"/>
    <cellStyle name="Обычный 6 2 2 2 3 3" xfId="137"/>
    <cellStyle name="Обычный 6 2 2 2 4" xfId="138"/>
    <cellStyle name="Обычный 6 2 2 2 5" xfId="139"/>
    <cellStyle name="Обычный 6 2 2 3" xfId="122"/>
    <cellStyle name="Обычный 6 2 2 3 2" xfId="140"/>
    <cellStyle name="Обычный 6 2 2 3 2 2" xfId="141"/>
    <cellStyle name="Обычный 6 2 2 3 2 3" xfId="142"/>
    <cellStyle name="Обычный 6 2 2 3 3" xfId="143"/>
    <cellStyle name="Обычный 6 2 2 3 4" xfId="144"/>
    <cellStyle name="Обычный 6 2 2 4" xfId="115"/>
    <cellStyle name="Обычный 6 2 2 4 2" xfId="145"/>
    <cellStyle name="Обычный 6 2 2 4 2 2" xfId="146"/>
    <cellStyle name="Обычный 6 2 2 4 2 3" xfId="147"/>
    <cellStyle name="Обычный 6 2 2 4 3" xfId="148"/>
    <cellStyle name="Обычный 6 2 2 4 4" xfId="149"/>
    <cellStyle name="Обычный 6 2 2 5" xfId="150"/>
    <cellStyle name="Обычный 6 2 2 5 2" xfId="151"/>
    <cellStyle name="Обычный 6 2 2 5 3" xfId="152"/>
    <cellStyle name="Обычный 6 2 2 6" xfId="153"/>
    <cellStyle name="Обычный 6 2 2 7" xfId="154"/>
    <cellStyle name="Обычный 6 2 2 8" xfId="155"/>
    <cellStyle name="Обычный 6 2 3" xfId="102"/>
    <cellStyle name="Обычный 6 2 3 2" xfId="109"/>
    <cellStyle name="Обычный 6 2 3 2 2" xfId="126"/>
    <cellStyle name="Обычный 6 2 3 2 2 2" xfId="156"/>
    <cellStyle name="Обычный 6 2 3 2 2 2 2" xfId="157"/>
    <cellStyle name="Обычный 6 2 3 2 2 2 3" xfId="158"/>
    <cellStyle name="Обычный 6 2 3 2 2 3" xfId="159"/>
    <cellStyle name="Обычный 6 2 3 2 2 4" xfId="160"/>
    <cellStyle name="Обычный 6 2 3 2 3" xfId="128"/>
    <cellStyle name="Обычный 6 2 3 2 3 2" xfId="161"/>
    <cellStyle name="Обычный 6 2 3 2 3 3" xfId="162"/>
    <cellStyle name="Обычный 6 2 3 2 4" xfId="163"/>
    <cellStyle name="Обычный 6 2 3 2 5" xfId="164"/>
    <cellStyle name="Обычный 6 2 3 3" xfId="124"/>
    <cellStyle name="Обычный 6 2 3 3 2" xfId="165"/>
    <cellStyle name="Обычный 6 2 3 3 2 2" xfId="166"/>
    <cellStyle name="Обычный 6 2 3 3 2 3" xfId="167"/>
    <cellStyle name="Обычный 6 2 3 3 3" xfId="168"/>
    <cellStyle name="Обычный 6 2 3 3 4" xfId="169"/>
    <cellStyle name="Обычный 6 2 3 4" xfId="117"/>
    <cellStyle name="Обычный 6 2 3 4 2" xfId="170"/>
    <cellStyle name="Обычный 6 2 3 4 2 2" xfId="171"/>
    <cellStyle name="Обычный 6 2 3 4 2 3" xfId="172"/>
    <cellStyle name="Обычный 6 2 3 4 3" xfId="173"/>
    <cellStyle name="Обычный 6 2 3 4 4" xfId="174"/>
    <cellStyle name="Обычный 6 2 3 5" xfId="175"/>
    <cellStyle name="Обычный 6 2 3 5 2" xfId="176"/>
    <cellStyle name="Обычный 6 2 3 5 3" xfId="177"/>
    <cellStyle name="Обычный 6 2 3 6" xfId="178"/>
    <cellStyle name="Обычный 6 2 3 7" xfId="179"/>
    <cellStyle name="Обычный 6 2 3 8" xfId="180"/>
    <cellStyle name="Обычный 6 2 4" xfId="121"/>
    <cellStyle name="Обычный 6 2 4 2" xfId="181"/>
    <cellStyle name="Обычный 6 2 4 2 2" xfId="182"/>
    <cellStyle name="Обычный 6 2 4 2 3" xfId="183"/>
    <cellStyle name="Обычный 6 2 4 3" xfId="184"/>
    <cellStyle name="Обычный 6 2 4 4" xfId="185"/>
    <cellStyle name="Обычный 6 2 5" xfId="114"/>
    <cellStyle name="Обычный 6 2 5 2" xfId="186"/>
    <cellStyle name="Обычный 6 2 5 2 2" xfId="187"/>
    <cellStyle name="Обычный 6 2 5 2 3" xfId="188"/>
    <cellStyle name="Обычный 6 2 5 3" xfId="189"/>
    <cellStyle name="Обычный 6 2 5 4" xfId="190"/>
    <cellStyle name="Обычный 6 2 6" xfId="191"/>
    <cellStyle name="Обычный 6 2 6 2" xfId="192"/>
    <cellStyle name="Обычный 6 2 6 3" xfId="193"/>
    <cellStyle name="Обычный 6 2 7" xfId="194"/>
    <cellStyle name="Обычный 6 2 8" xfId="195"/>
    <cellStyle name="Обычный 6 2 9" xfId="196"/>
    <cellStyle name="Обычный 6 3" xfId="118"/>
    <cellStyle name="Обычный 6 3 2" xfId="197"/>
    <cellStyle name="Обычный 6 3 2 2" xfId="198"/>
    <cellStyle name="Обычный 6 3 2 3" xfId="199"/>
    <cellStyle name="Обычный 6 3 3" xfId="200"/>
    <cellStyle name="Обычный 6 3 4" xfId="201"/>
    <cellStyle name="Обычный 6 4" xfId="111"/>
    <cellStyle name="Обычный 6 4 2" xfId="202"/>
    <cellStyle name="Обычный 6 4 2 2" xfId="203"/>
    <cellStyle name="Обычный 6 4 2 3" xfId="204"/>
    <cellStyle name="Обычный 6 4 3" xfId="205"/>
    <cellStyle name="Обычный 6 4 4" xfId="206"/>
    <cellStyle name="Обычный 6 5" xfId="207"/>
    <cellStyle name="Обычный 6 5 2" xfId="208"/>
    <cellStyle name="Обычный 6 5 3" xfId="209"/>
    <cellStyle name="Обычный 6 6" xfId="210"/>
    <cellStyle name="Обычный 6 7" xfId="211"/>
    <cellStyle name="Обычный 6 8" xfId="212"/>
    <cellStyle name="Обычный 7" xfId="55"/>
    <cellStyle name="Обычный 7 2" xfId="59"/>
    <cellStyle name="Обычный 7 2 2" xfId="123"/>
    <cellStyle name="Обычный 7 2 2 2" xfId="213"/>
    <cellStyle name="Обычный 7 2 2 2 2" xfId="214"/>
    <cellStyle name="Обычный 7 2 2 2 3" xfId="215"/>
    <cellStyle name="Обычный 7 2 2 3" xfId="216"/>
    <cellStyle name="Обычный 7 2 2 4" xfId="217"/>
    <cellStyle name="Обычный 7 2 3" xfId="116"/>
    <cellStyle name="Обычный 7 2 3 2" xfId="218"/>
    <cellStyle name="Обычный 7 2 3 2 2" xfId="219"/>
    <cellStyle name="Обычный 7 2 3 2 3" xfId="220"/>
    <cellStyle name="Обычный 7 2 3 3" xfId="221"/>
    <cellStyle name="Обычный 7 2 3 4" xfId="222"/>
    <cellStyle name="Обычный 7 2 4" xfId="223"/>
    <cellStyle name="Обычный 7 2 4 2" xfId="224"/>
    <cellStyle name="Обычный 7 2 4 3" xfId="225"/>
    <cellStyle name="Обычный 7 2 5" xfId="226"/>
    <cellStyle name="Обычный 7 2 6" xfId="227"/>
    <cellStyle name="Обычный 7 2 7" xfId="228"/>
    <cellStyle name="Обычный 8" xfId="58"/>
    <cellStyle name="Обычный 9" xfId="107"/>
    <cellStyle name="Обычный 9 2" xfId="125"/>
    <cellStyle name="Обычный 9 2 2" xfId="229"/>
    <cellStyle name="Обычный 9 2 2 2" xfId="230"/>
    <cellStyle name="Обычный 9 2 2 3" xfId="231"/>
    <cellStyle name="Обычный 9 2 2 4" xfId="232"/>
    <cellStyle name="Обычный 9 2 3" xfId="233"/>
    <cellStyle name="Обычный 9 2 4" xfId="234"/>
    <cellStyle name="Обычный 9 3" xfId="130"/>
    <cellStyle name="Обычный 9 3 2" xfId="235"/>
    <cellStyle name="Обычный 9 3 3" xfId="236"/>
    <cellStyle name="Обычный 9 3 4" xfId="237"/>
    <cellStyle name="Обычный 9 4" xfId="238"/>
    <cellStyle name="Обычный 9 5" xfId="239"/>
    <cellStyle name="Обычный_Форматы по компаниям_last" xfId="46"/>
    <cellStyle name="Плохой" xfId="38" builtinId="27" customBuiltin="1"/>
    <cellStyle name="Плохой 2" xfId="96"/>
    <cellStyle name="Пояснение" xfId="39" builtinId="53" customBuiltin="1"/>
    <cellStyle name="Пояснение 2" xfId="97"/>
    <cellStyle name="Примечание" xfId="40" builtinId="10" customBuiltin="1"/>
    <cellStyle name="Примечание 2" xfId="98"/>
    <cellStyle name="Процентный 2" xfId="104"/>
    <cellStyle name="Процентный 3" xfId="105"/>
    <cellStyle name="Связанная ячейка" xfId="41" builtinId="24" customBuiltin="1"/>
    <cellStyle name="Связанная ячейка 2" xfId="99"/>
    <cellStyle name="Стиль 1" xfId="106"/>
    <cellStyle name="Текст предупреждения" xfId="42" builtinId="11" customBuiltin="1"/>
    <cellStyle name="Текст предупреждения 2" xfId="100"/>
    <cellStyle name="Финансовый 2" xfId="50"/>
    <cellStyle name="Финансовый 2 2" xfId="119"/>
    <cellStyle name="Финансовый 2 2 2" xfId="240"/>
    <cellStyle name="Финансовый 2 2 2 2" xfId="241"/>
    <cellStyle name="Финансовый 2 2 2 2 2" xfId="51"/>
    <cellStyle name="Финансовый 2 2 2 3" xfId="242"/>
    <cellStyle name="Финансовый 2 2 3" xfId="243"/>
    <cellStyle name="Финансовый 2 2 4" xfId="244"/>
    <cellStyle name="Финансовый 2 3" xfId="112"/>
    <cellStyle name="Финансовый 2 3 2" xfId="245"/>
    <cellStyle name="Финансовый 2 3 2 2" xfId="246"/>
    <cellStyle name="Финансовый 2 3 2 3" xfId="247"/>
    <cellStyle name="Финансовый 2 3 3" xfId="248"/>
    <cellStyle name="Финансовый 2 3 4" xfId="249"/>
    <cellStyle name="Финансовый 2 4" xfId="250"/>
    <cellStyle name="Финансовый 2 4 2" xfId="251"/>
    <cellStyle name="Финансовый 2 4 3" xfId="252"/>
    <cellStyle name="Финансовый 2 5" xfId="253"/>
    <cellStyle name="Финансовый 2 6" xfId="254"/>
    <cellStyle name="Финансовый 2 7" xfId="255"/>
    <cellStyle name="Финансовый 3" xfId="52"/>
    <cellStyle name="Финансовый 3 2" xfId="120"/>
    <cellStyle name="Финансовый 3 2 2" xfId="256"/>
    <cellStyle name="Финансовый 3 2 2 2" xfId="257"/>
    <cellStyle name="Финансовый 3 2 2 3" xfId="258"/>
    <cellStyle name="Финансовый 3 2 3" xfId="259"/>
    <cellStyle name="Финансовый 3 2 4" xfId="260"/>
    <cellStyle name="Финансовый 3 3" xfId="113"/>
    <cellStyle name="Финансовый 3 3 2" xfId="261"/>
    <cellStyle name="Финансовый 3 3 2 2" xfId="262"/>
    <cellStyle name="Финансовый 3 3 2 3" xfId="263"/>
    <cellStyle name="Финансовый 3 3 3" xfId="264"/>
    <cellStyle name="Финансовый 3 3 4" xfId="265"/>
    <cellStyle name="Финансовый 3 4" xfId="266"/>
    <cellStyle name="Финансовый 3 4 2" xfId="267"/>
    <cellStyle name="Финансовый 3 4 3" xfId="268"/>
    <cellStyle name="Финансовый 3 5" xfId="269"/>
    <cellStyle name="Финансовый 3 6" xfId="270"/>
    <cellStyle name="Финансовый 3 7" xfId="271"/>
    <cellStyle name="Хороший" xfId="43" builtinId="26" customBuiltin="1"/>
    <cellStyle name="Хороший 2" xfId="10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theme="0"/>
    <pageSetUpPr fitToPage="1"/>
  </sheetPr>
  <dimension ref="A1:BL122"/>
  <sheetViews>
    <sheetView topLeftCell="A22" zoomScaleNormal="100" zoomScaleSheetLayoutView="90" workbookViewId="0">
      <selection activeCell="B18" sqref="B18:B21"/>
    </sheetView>
  </sheetViews>
  <sheetFormatPr defaultRowHeight="12"/>
  <cols>
    <col min="1" max="1" width="9.75" style="22" customWidth="1"/>
    <col min="2" max="2" width="31.375" style="22" customWidth="1"/>
    <col min="3" max="3" width="16" style="22" customWidth="1"/>
    <col min="4" max="4" width="5.5" style="22" customWidth="1"/>
    <col min="5" max="5" width="8.125" style="22" customWidth="1"/>
    <col min="6" max="6" width="5.125" style="22" customWidth="1"/>
    <col min="7" max="7" width="7.875" style="22" customWidth="1"/>
    <col min="8" max="8" width="5.25" style="22" customWidth="1"/>
    <col min="9" max="9" width="8.125" style="22" customWidth="1"/>
    <col min="10" max="10" width="5.375" style="22" customWidth="1"/>
    <col min="11" max="11" width="8.75" style="22" customWidth="1"/>
    <col min="12" max="12" width="4.5" style="22" customWidth="1"/>
    <col min="13" max="13" width="8.125" style="22" customWidth="1"/>
    <col min="14" max="14" width="4.875" style="22" customWidth="1"/>
    <col min="15" max="15" width="8.125" style="22" customWidth="1"/>
    <col min="16" max="16" width="5.875" style="22" customWidth="1"/>
    <col min="17" max="17" width="8.125" style="22" customWidth="1"/>
    <col min="18" max="18" width="4.25" style="22" customWidth="1"/>
    <col min="19" max="19" width="8.125" style="22" customWidth="1"/>
    <col min="20" max="20" width="5.375" style="22" customWidth="1"/>
    <col min="21" max="21" width="8.125" style="22" customWidth="1"/>
    <col min="22" max="22" width="5.625" style="22" customWidth="1"/>
    <col min="23" max="23" width="8.125" style="22" customWidth="1"/>
    <col min="24" max="24" width="6.25" style="22" customWidth="1"/>
    <col min="25" max="25" width="8.125" style="22" customWidth="1"/>
    <col min="26" max="26" width="6" style="22" customWidth="1"/>
    <col min="27" max="27" width="8.125" style="22" customWidth="1"/>
    <col min="28" max="28" width="5.625" style="22" customWidth="1"/>
    <col min="29" max="29" width="8.125" style="22" customWidth="1"/>
    <col min="30" max="30" width="5.75" style="22" customWidth="1"/>
    <col min="31" max="31" width="8.125" style="22" customWidth="1"/>
    <col min="32" max="32" width="6.375" style="22" customWidth="1"/>
    <col min="33" max="33" width="8.125" style="22" customWidth="1"/>
    <col min="34" max="34" width="6.25" style="22" customWidth="1"/>
    <col min="35" max="35" width="8.125" style="22" customWidth="1"/>
    <col min="36" max="36" width="6.125" style="22" customWidth="1"/>
    <col min="37" max="37" width="8.125" style="22" customWidth="1"/>
    <col min="38" max="38" width="5.125" style="22" customWidth="1"/>
    <col min="39" max="39" width="8.125" style="22" customWidth="1"/>
    <col min="40" max="40" width="5.125" style="22" customWidth="1"/>
    <col min="41" max="41" width="8.125" style="22" customWidth="1"/>
    <col min="42" max="42" width="5" style="22" customWidth="1"/>
    <col min="43" max="43" width="8.125" style="22" customWidth="1"/>
    <col min="44" max="44" width="4.25" style="22" customWidth="1"/>
    <col min="45" max="45" width="8.125" style="22" customWidth="1"/>
    <col min="46" max="46" width="5.125" style="22" customWidth="1"/>
    <col min="47" max="47" width="8.125" style="22" customWidth="1"/>
    <col min="48" max="48" width="6.5" style="22" customWidth="1"/>
    <col min="49" max="49" width="8.125" style="22" customWidth="1"/>
    <col min="50" max="50" width="8.25" style="22" customWidth="1"/>
    <col min="51" max="51" width="11.375" style="22" customWidth="1"/>
    <col min="52" max="16384" width="9" style="22"/>
  </cols>
  <sheetData>
    <row r="1" spans="1:64" s="188" customFormat="1" ht="18.75">
      <c r="AS1" s="295" t="s">
        <v>253</v>
      </c>
    </row>
    <row r="2" spans="1:64" s="188" customFormat="1" ht="18.75">
      <c r="AS2" s="248" t="s">
        <v>1</v>
      </c>
    </row>
    <row r="3" spans="1:64" s="188" customFormat="1" ht="18.75">
      <c r="AP3" s="348" t="s">
        <v>658</v>
      </c>
      <c r="AQ3" s="348"/>
      <c r="AR3" s="348"/>
      <c r="AS3" s="348"/>
    </row>
    <row r="4" spans="1:64" s="188" customFormat="1"/>
    <row r="5" spans="1:64" s="188" customFormat="1" ht="15.75">
      <c r="T5" s="336"/>
      <c r="U5" s="350"/>
      <c r="V5" s="350"/>
      <c r="W5" s="350"/>
      <c r="X5" s="350"/>
      <c r="Y5" s="350"/>
      <c r="Z5" s="350"/>
      <c r="AA5" s="350"/>
      <c r="AB5" s="350"/>
      <c r="AC5" s="336"/>
    </row>
    <row r="6" spans="1:64" s="188" customFormat="1">
      <c r="T6" s="322"/>
      <c r="U6" s="322"/>
      <c r="V6" s="322"/>
      <c r="W6" s="322"/>
      <c r="X6" s="322"/>
      <c r="Y6" s="322"/>
      <c r="Z6" s="322"/>
      <c r="AA6" s="322"/>
      <c r="AB6" s="322"/>
      <c r="AC6" s="322"/>
    </row>
    <row r="7" spans="1:64" s="188" customFormat="1" ht="18.75">
      <c r="A7" s="351" t="s">
        <v>661</v>
      </c>
      <c r="B7" s="351"/>
      <c r="C7" s="351"/>
      <c r="D7" s="351"/>
      <c r="E7" s="351"/>
      <c r="F7" s="351"/>
      <c r="G7" s="351"/>
      <c r="H7" s="351"/>
      <c r="I7" s="351"/>
      <c r="J7" s="351"/>
      <c r="K7" s="351"/>
      <c r="L7" s="351"/>
      <c r="M7" s="351"/>
      <c r="N7" s="351"/>
      <c r="O7" s="351"/>
      <c r="P7" s="351"/>
      <c r="Q7" s="351"/>
      <c r="R7" s="351"/>
      <c r="S7" s="351"/>
      <c r="T7" s="351"/>
      <c r="U7" s="351"/>
      <c r="V7" s="351"/>
      <c r="W7" s="351"/>
      <c r="X7" s="351"/>
      <c r="Y7" s="351"/>
      <c r="Z7" s="351"/>
      <c r="AA7" s="351"/>
      <c r="AB7" s="351"/>
      <c r="AC7" s="351"/>
      <c r="AD7" s="351"/>
      <c r="AE7" s="351"/>
      <c r="AF7" s="351"/>
      <c r="AG7" s="351"/>
      <c r="AH7" s="351"/>
      <c r="AI7" s="351"/>
      <c r="AJ7" s="351"/>
      <c r="AK7" s="351"/>
      <c r="AL7" s="351"/>
      <c r="AM7" s="351"/>
      <c r="AN7" s="351"/>
      <c r="AO7" s="351"/>
      <c r="AP7" s="351"/>
      <c r="AQ7" s="351"/>
      <c r="AR7" s="351"/>
      <c r="AS7" s="351"/>
      <c r="AT7" s="351"/>
      <c r="AU7" s="351"/>
      <c r="AV7" s="351"/>
      <c r="AW7" s="351"/>
      <c r="AX7" s="351"/>
      <c r="AY7" s="351"/>
    </row>
    <row r="8" spans="1:64" s="188" customFormat="1" ht="18.75">
      <c r="A8" s="349" t="s">
        <v>659</v>
      </c>
      <c r="B8" s="349"/>
      <c r="C8" s="349"/>
      <c r="D8" s="349"/>
      <c r="E8" s="349"/>
      <c r="F8" s="349"/>
      <c r="G8" s="349"/>
      <c r="H8" s="349"/>
      <c r="I8" s="349"/>
      <c r="J8" s="349"/>
      <c r="K8" s="349"/>
      <c r="L8" s="349"/>
      <c r="M8" s="349"/>
      <c r="N8" s="349"/>
      <c r="O8" s="349"/>
      <c r="P8" s="349"/>
      <c r="Q8" s="349"/>
      <c r="R8" s="349"/>
      <c r="S8" s="349"/>
      <c r="T8" s="349"/>
      <c r="U8" s="349"/>
      <c r="V8" s="349"/>
      <c r="W8" s="349"/>
      <c r="X8" s="349"/>
      <c r="Y8" s="349"/>
      <c r="Z8" s="349"/>
      <c r="AA8" s="349"/>
      <c r="AB8" s="349"/>
      <c r="AC8" s="349"/>
      <c r="AD8" s="349"/>
      <c r="AE8" s="349"/>
      <c r="AF8" s="349"/>
      <c r="AG8" s="349"/>
      <c r="AH8" s="349"/>
      <c r="AI8" s="349"/>
      <c r="AJ8" s="349"/>
      <c r="AK8" s="349"/>
      <c r="AL8" s="349"/>
      <c r="AM8" s="349"/>
      <c r="AN8" s="349"/>
      <c r="AO8" s="349"/>
      <c r="AP8" s="349"/>
      <c r="AQ8" s="349"/>
      <c r="AR8" s="349"/>
      <c r="AS8" s="349"/>
      <c r="AT8" s="349"/>
      <c r="AU8" s="349"/>
      <c r="AV8" s="349"/>
      <c r="AW8" s="349"/>
      <c r="AX8" s="349"/>
      <c r="AY8" s="349"/>
    </row>
    <row r="9" spans="1:64" s="188" customFormat="1" ht="15.75" customHeight="1"/>
    <row r="10" spans="1:64" s="188" customFormat="1" ht="21.75" customHeight="1">
      <c r="A10" s="352" t="s">
        <v>660</v>
      </c>
      <c r="B10" s="352"/>
      <c r="C10" s="352"/>
      <c r="D10" s="352"/>
      <c r="E10" s="352"/>
      <c r="F10" s="352"/>
      <c r="G10" s="352"/>
      <c r="H10" s="352"/>
      <c r="I10" s="352"/>
      <c r="J10" s="352"/>
      <c r="K10" s="352"/>
      <c r="L10" s="352"/>
      <c r="M10" s="352"/>
      <c r="N10" s="352"/>
      <c r="O10" s="352"/>
      <c r="P10" s="352"/>
      <c r="Q10" s="352"/>
      <c r="R10" s="352"/>
      <c r="S10" s="352"/>
      <c r="T10" s="352"/>
      <c r="U10" s="352"/>
      <c r="V10" s="352"/>
      <c r="W10" s="352"/>
      <c r="X10" s="352"/>
      <c r="Y10" s="352"/>
      <c r="Z10" s="352"/>
      <c r="AA10" s="352"/>
      <c r="AB10" s="352"/>
      <c r="AC10" s="352"/>
      <c r="AD10" s="352"/>
      <c r="AE10" s="352"/>
      <c r="AF10" s="352"/>
      <c r="AG10" s="352"/>
      <c r="AH10" s="352"/>
      <c r="AI10" s="352"/>
      <c r="AJ10" s="352"/>
      <c r="AK10" s="352"/>
      <c r="AL10" s="352"/>
      <c r="AM10" s="352"/>
      <c r="AN10" s="352"/>
      <c r="AO10" s="352"/>
      <c r="AP10" s="352"/>
      <c r="AQ10" s="352"/>
      <c r="AR10" s="352"/>
      <c r="AS10" s="352"/>
      <c r="AT10" s="352"/>
      <c r="AU10" s="352"/>
      <c r="AV10" s="352"/>
      <c r="AW10" s="352"/>
      <c r="AX10" s="352"/>
      <c r="AY10" s="352"/>
    </row>
    <row r="11" spans="1:64" s="188" customFormat="1" ht="15.75" customHeight="1">
      <c r="A11" s="353" t="s">
        <v>299</v>
      </c>
      <c r="B11" s="353"/>
      <c r="C11" s="353"/>
      <c r="D11" s="353"/>
      <c r="E11" s="353"/>
      <c r="F11" s="353"/>
      <c r="G11" s="353"/>
      <c r="H11" s="353"/>
      <c r="I11" s="353"/>
      <c r="J11" s="353"/>
      <c r="K11" s="353"/>
      <c r="L11" s="353"/>
      <c r="M11" s="353"/>
      <c r="N11" s="353"/>
      <c r="O11" s="353"/>
      <c r="P11" s="353"/>
      <c r="Q11" s="353"/>
      <c r="R11" s="353"/>
      <c r="S11" s="353"/>
      <c r="T11" s="353"/>
      <c r="U11" s="353"/>
      <c r="V11" s="353"/>
      <c r="W11" s="353"/>
      <c r="X11" s="353"/>
      <c r="Y11" s="353"/>
      <c r="Z11" s="353"/>
      <c r="AA11" s="353"/>
      <c r="AB11" s="353"/>
      <c r="AC11" s="353"/>
      <c r="AD11" s="353"/>
      <c r="AE11" s="353"/>
      <c r="AF11" s="353"/>
      <c r="AG11" s="353"/>
      <c r="AH11" s="353"/>
      <c r="AI11" s="353"/>
      <c r="AJ11" s="353"/>
      <c r="AK11" s="353"/>
      <c r="AL11" s="353"/>
      <c r="AM11" s="353"/>
      <c r="AN11" s="353"/>
      <c r="AO11" s="353"/>
      <c r="AP11" s="353"/>
      <c r="AQ11" s="353"/>
      <c r="AR11" s="353"/>
      <c r="AS11" s="353"/>
      <c r="AT11" s="353"/>
      <c r="AU11" s="353"/>
      <c r="AV11" s="353"/>
      <c r="AW11" s="353"/>
      <c r="AX11" s="353"/>
      <c r="AY11" s="353"/>
    </row>
    <row r="12" spans="1:64" s="188" customFormat="1"/>
    <row r="13" spans="1:64" s="188" customFormat="1" ht="23.25" customHeight="1">
      <c r="A13" s="352" t="s">
        <v>662</v>
      </c>
      <c r="B13" s="352"/>
      <c r="C13" s="352"/>
      <c r="D13" s="352"/>
      <c r="E13" s="352"/>
      <c r="F13" s="352"/>
      <c r="G13" s="352"/>
      <c r="H13" s="352"/>
      <c r="I13" s="352"/>
      <c r="J13" s="352"/>
      <c r="K13" s="352"/>
      <c r="L13" s="352"/>
      <c r="M13" s="352"/>
      <c r="N13" s="352"/>
      <c r="O13" s="352"/>
      <c r="P13" s="352"/>
      <c r="Q13" s="352"/>
      <c r="R13" s="352"/>
      <c r="S13" s="352"/>
      <c r="T13" s="352"/>
      <c r="U13" s="352"/>
      <c r="V13" s="352"/>
      <c r="W13" s="352"/>
      <c r="X13" s="352"/>
      <c r="Y13" s="352"/>
      <c r="Z13" s="352"/>
      <c r="AA13" s="352"/>
      <c r="AB13" s="352"/>
      <c r="AC13" s="352"/>
      <c r="AD13" s="352"/>
      <c r="AE13" s="352"/>
      <c r="AF13" s="352"/>
      <c r="AG13" s="352"/>
      <c r="AH13" s="352"/>
      <c r="AI13" s="352"/>
      <c r="AJ13" s="352"/>
      <c r="AK13" s="352"/>
      <c r="AL13" s="352"/>
      <c r="AM13" s="352"/>
      <c r="AN13" s="352"/>
      <c r="AO13" s="352"/>
      <c r="AP13" s="352"/>
      <c r="AQ13" s="352"/>
      <c r="AR13" s="352"/>
      <c r="AS13" s="352"/>
      <c r="AT13" s="352"/>
      <c r="AU13" s="352"/>
      <c r="AV13" s="352"/>
      <c r="AW13" s="352"/>
      <c r="AX13" s="352"/>
      <c r="AY13" s="352"/>
    </row>
    <row r="14" spans="1:64" s="188" customFormat="1" ht="15" customHeight="1">
      <c r="A14" s="321"/>
      <c r="B14" s="321"/>
      <c r="C14" s="321"/>
      <c r="D14" s="321"/>
      <c r="E14" s="321"/>
      <c r="F14" s="321"/>
      <c r="G14" s="321"/>
      <c r="H14" s="321"/>
      <c r="I14" s="321"/>
      <c r="J14" s="321"/>
      <c r="K14" s="321"/>
      <c r="L14" s="321"/>
      <c r="M14" s="321"/>
      <c r="N14" s="321"/>
      <c r="O14" s="321"/>
      <c r="P14" s="321"/>
      <c r="Q14" s="321"/>
      <c r="R14" s="321"/>
      <c r="S14" s="321"/>
      <c r="T14" s="321"/>
      <c r="U14" s="321"/>
      <c r="V14" s="321"/>
      <c r="W14" s="321"/>
      <c r="X14" s="321"/>
      <c r="Y14" s="321"/>
      <c r="Z14" s="321"/>
      <c r="AA14" s="321"/>
      <c r="AB14" s="321"/>
      <c r="AC14" s="321"/>
      <c r="AD14" s="252"/>
      <c r="AE14" s="252"/>
      <c r="AF14" s="252"/>
      <c r="AG14" s="252"/>
      <c r="AH14" s="252"/>
      <c r="AI14" s="252"/>
      <c r="AJ14" s="252"/>
      <c r="AK14" s="252"/>
      <c r="AL14" s="252"/>
      <c r="AM14" s="252"/>
      <c r="AN14" s="252"/>
      <c r="AO14" s="252"/>
      <c r="AP14" s="252"/>
      <c r="AQ14" s="252"/>
      <c r="AR14" s="252"/>
      <c r="AS14" s="252"/>
      <c r="AT14" s="321"/>
      <c r="AU14" s="321"/>
      <c r="AV14" s="321"/>
      <c r="AW14" s="321"/>
      <c r="AX14" s="321"/>
      <c r="AY14" s="321"/>
    </row>
    <row r="15" spans="1:64" s="322" customFormat="1" ht="15.75" customHeight="1">
      <c r="A15" s="344" t="s">
        <v>777</v>
      </c>
      <c r="B15" s="344"/>
      <c r="C15" s="344"/>
      <c r="D15" s="344"/>
      <c r="E15" s="344"/>
      <c r="F15" s="344"/>
      <c r="G15" s="344"/>
      <c r="H15" s="344"/>
      <c r="I15" s="344"/>
      <c r="J15" s="344"/>
      <c r="K15" s="344"/>
      <c r="L15" s="344"/>
      <c r="M15" s="344"/>
      <c r="N15" s="344"/>
      <c r="O15" s="344"/>
      <c r="P15" s="344"/>
      <c r="Q15" s="344"/>
      <c r="R15" s="344"/>
      <c r="S15" s="344"/>
      <c r="T15" s="344"/>
      <c r="U15" s="344"/>
      <c r="V15" s="344"/>
      <c r="W15" s="344"/>
      <c r="X15" s="344"/>
      <c r="Y15" s="344"/>
      <c r="Z15" s="344"/>
      <c r="AA15" s="344"/>
      <c r="AB15" s="344"/>
      <c r="AC15" s="344"/>
      <c r="AD15" s="344"/>
      <c r="AE15" s="344"/>
      <c r="AF15" s="344"/>
      <c r="AG15" s="344"/>
      <c r="AH15" s="344"/>
      <c r="AI15" s="344"/>
      <c r="AJ15" s="344"/>
      <c r="AK15" s="344"/>
      <c r="AL15" s="344"/>
      <c r="AM15" s="344"/>
      <c r="AN15" s="344"/>
      <c r="AO15" s="344"/>
      <c r="AP15" s="344"/>
      <c r="AQ15" s="344"/>
      <c r="AR15" s="344"/>
      <c r="AS15" s="344"/>
      <c r="AT15" s="344"/>
      <c r="AU15" s="344"/>
      <c r="AV15" s="344"/>
      <c r="AW15" s="344"/>
      <c r="AX15" s="344"/>
      <c r="AY15" s="344"/>
      <c r="AZ15" s="312"/>
      <c r="BA15" s="312"/>
      <c r="BB15" s="312"/>
      <c r="BC15" s="312"/>
      <c r="BD15" s="312"/>
      <c r="BE15" s="312"/>
      <c r="BF15" s="312"/>
      <c r="BG15" s="312"/>
      <c r="BH15" s="312"/>
      <c r="BI15" s="312"/>
      <c r="BJ15" s="312"/>
      <c r="BK15" s="312"/>
      <c r="BL15" s="312"/>
    </row>
    <row r="16" spans="1:64" s="322" customFormat="1" ht="15.75" customHeight="1">
      <c r="A16" s="341" t="s">
        <v>160</v>
      </c>
      <c r="B16" s="341"/>
      <c r="C16" s="341"/>
      <c r="D16" s="341"/>
      <c r="E16" s="341"/>
      <c r="F16" s="341"/>
      <c r="G16" s="341"/>
      <c r="H16" s="341"/>
      <c r="I16" s="341"/>
      <c r="J16" s="341"/>
      <c r="K16" s="341"/>
      <c r="L16" s="341"/>
      <c r="M16" s="341"/>
      <c r="N16" s="341"/>
      <c r="O16" s="341"/>
      <c r="P16" s="341"/>
      <c r="Q16" s="341"/>
      <c r="R16" s="341"/>
      <c r="S16" s="341"/>
      <c r="T16" s="341"/>
      <c r="U16" s="341"/>
      <c r="V16" s="341"/>
      <c r="W16" s="341"/>
      <c r="X16" s="341"/>
      <c r="Y16" s="341"/>
      <c r="Z16" s="341"/>
      <c r="AA16" s="341"/>
      <c r="AB16" s="341"/>
      <c r="AC16" s="341"/>
      <c r="AD16" s="341"/>
      <c r="AE16" s="341"/>
      <c r="AF16" s="341"/>
      <c r="AG16" s="341"/>
      <c r="AH16" s="341"/>
      <c r="AI16" s="341"/>
      <c r="AJ16" s="341"/>
      <c r="AK16" s="341"/>
      <c r="AL16" s="341"/>
      <c r="AM16" s="341"/>
      <c r="AN16" s="341"/>
      <c r="AO16" s="341"/>
      <c r="AP16" s="341"/>
      <c r="AQ16" s="341"/>
      <c r="AR16" s="341"/>
      <c r="AS16" s="341"/>
      <c r="AT16" s="341"/>
      <c r="AU16" s="341"/>
      <c r="AV16" s="341"/>
      <c r="AW16" s="341"/>
      <c r="AX16" s="341"/>
      <c r="AY16" s="341"/>
      <c r="AZ16" s="313"/>
      <c r="BA16" s="313"/>
      <c r="BB16" s="313"/>
      <c r="BC16" s="313"/>
      <c r="BD16" s="313"/>
      <c r="BE16" s="313"/>
      <c r="BF16" s="313"/>
      <c r="BG16" s="313"/>
      <c r="BH16" s="313"/>
      <c r="BI16" s="313"/>
      <c r="BJ16" s="313"/>
      <c r="BK16" s="313"/>
      <c r="BL16" s="313"/>
    </row>
    <row r="17" spans="1:64" s="322" customFormat="1" ht="15.75" customHeight="1">
      <c r="A17" s="344"/>
      <c r="B17" s="344"/>
      <c r="C17" s="344"/>
      <c r="D17" s="344"/>
      <c r="E17" s="344"/>
      <c r="F17" s="344"/>
      <c r="G17" s="344"/>
      <c r="H17" s="344"/>
      <c r="I17" s="344"/>
      <c r="J17" s="344"/>
      <c r="K17" s="344"/>
      <c r="L17" s="344"/>
      <c r="M17" s="344"/>
      <c r="N17" s="344"/>
      <c r="O17" s="344"/>
      <c r="P17" s="344"/>
      <c r="Q17" s="344"/>
      <c r="R17" s="344"/>
      <c r="S17" s="344"/>
      <c r="T17" s="344"/>
      <c r="U17" s="344"/>
      <c r="V17" s="344"/>
      <c r="W17" s="344"/>
      <c r="X17" s="344"/>
      <c r="Y17" s="344"/>
      <c r="Z17" s="344"/>
      <c r="AA17" s="344"/>
      <c r="AB17" s="344"/>
      <c r="AC17" s="344"/>
      <c r="AD17" s="344"/>
      <c r="AE17" s="344"/>
      <c r="AF17" s="344"/>
      <c r="AG17" s="344"/>
      <c r="AH17" s="344"/>
      <c r="AI17" s="344"/>
      <c r="AJ17" s="344"/>
      <c r="AK17" s="344"/>
      <c r="AL17" s="344"/>
      <c r="AM17" s="344"/>
      <c r="AN17" s="344"/>
      <c r="AO17" s="344"/>
      <c r="AP17" s="344"/>
      <c r="AQ17" s="344"/>
      <c r="AR17" s="344"/>
      <c r="AS17" s="344"/>
      <c r="AT17" s="344"/>
      <c r="AU17" s="344"/>
      <c r="AV17" s="344"/>
      <c r="AW17" s="344"/>
      <c r="AX17" s="344"/>
      <c r="AY17" s="344"/>
      <c r="AZ17" s="312"/>
      <c r="BA17" s="312"/>
      <c r="BB17" s="312"/>
      <c r="BC17" s="312"/>
      <c r="BD17" s="312"/>
      <c r="BE17" s="312"/>
      <c r="BF17" s="312"/>
      <c r="BG17" s="312"/>
      <c r="BH17" s="312"/>
      <c r="BI17" s="312"/>
      <c r="BJ17" s="312"/>
      <c r="BK17" s="312"/>
      <c r="BL17" s="312"/>
    </row>
    <row r="18" spans="1:64" s="327" customFormat="1" ht="33.75" customHeight="1">
      <c r="A18" s="343" t="s">
        <v>167</v>
      </c>
      <c r="B18" s="343" t="s">
        <v>31</v>
      </c>
      <c r="C18" s="343" t="s">
        <v>4</v>
      </c>
      <c r="D18" s="343" t="s">
        <v>161</v>
      </c>
      <c r="E18" s="343"/>
      <c r="F18" s="343"/>
      <c r="G18" s="343"/>
      <c r="H18" s="343"/>
      <c r="I18" s="343"/>
      <c r="J18" s="343"/>
      <c r="K18" s="343"/>
      <c r="L18" s="343"/>
      <c r="M18" s="343"/>
      <c r="N18" s="343"/>
      <c r="O18" s="343"/>
      <c r="P18" s="343"/>
      <c r="Q18" s="343"/>
      <c r="R18" s="343"/>
      <c r="S18" s="343"/>
      <c r="T18" s="343"/>
      <c r="U18" s="343"/>
      <c r="V18" s="343"/>
      <c r="W18" s="343"/>
      <c r="X18" s="343"/>
      <c r="Y18" s="343"/>
      <c r="Z18" s="343"/>
      <c r="AA18" s="343"/>
      <c r="AB18" s="343"/>
      <c r="AC18" s="343"/>
      <c r="AD18" s="343"/>
      <c r="AE18" s="343"/>
      <c r="AF18" s="343"/>
      <c r="AG18" s="343"/>
      <c r="AH18" s="343"/>
      <c r="AI18" s="343"/>
      <c r="AJ18" s="343"/>
      <c r="AK18" s="343"/>
      <c r="AL18" s="343"/>
      <c r="AM18" s="343"/>
      <c r="AN18" s="343"/>
      <c r="AO18" s="343"/>
      <c r="AP18" s="343"/>
      <c r="AQ18" s="343"/>
      <c r="AR18" s="343"/>
      <c r="AS18" s="343"/>
      <c r="AT18" s="343"/>
      <c r="AU18" s="343"/>
      <c r="AV18" s="343"/>
      <c r="AW18" s="343"/>
      <c r="AX18" s="343"/>
      <c r="AY18" s="343"/>
    </row>
    <row r="19" spans="1:64" s="188" customFormat="1" ht="131.25" customHeight="1">
      <c r="A19" s="343"/>
      <c r="B19" s="343"/>
      <c r="C19" s="343"/>
      <c r="D19" s="343" t="s">
        <v>57</v>
      </c>
      <c r="E19" s="343"/>
      <c r="F19" s="343"/>
      <c r="G19" s="343"/>
      <c r="H19" s="343"/>
      <c r="I19" s="343"/>
      <c r="J19" s="343"/>
      <c r="K19" s="343"/>
      <c r="L19" s="343"/>
      <c r="M19" s="343"/>
      <c r="N19" s="343"/>
      <c r="O19" s="343"/>
      <c r="P19" s="343"/>
      <c r="Q19" s="343"/>
      <c r="R19" s="343"/>
      <c r="S19" s="343"/>
      <c r="T19" s="343" t="s">
        <v>58</v>
      </c>
      <c r="U19" s="343"/>
      <c r="V19" s="343"/>
      <c r="W19" s="343"/>
      <c r="X19" s="343"/>
      <c r="Y19" s="343"/>
      <c r="Z19" s="343"/>
      <c r="AA19" s="343"/>
      <c r="AB19" s="343"/>
      <c r="AC19" s="343"/>
      <c r="AD19" s="343" t="s">
        <v>51</v>
      </c>
      <c r="AE19" s="343"/>
      <c r="AF19" s="343"/>
      <c r="AG19" s="343"/>
      <c r="AH19" s="343"/>
      <c r="AI19" s="343"/>
      <c r="AJ19" s="343" t="s">
        <v>52</v>
      </c>
      <c r="AK19" s="343"/>
      <c r="AL19" s="343"/>
      <c r="AM19" s="343"/>
      <c r="AN19" s="343" t="s">
        <v>33</v>
      </c>
      <c r="AO19" s="343"/>
      <c r="AP19" s="343"/>
      <c r="AQ19" s="343"/>
      <c r="AR19" s="343"/>
      <c r="AS19" s="343"/>
      <c r="AT19" s="343" t="s">
        <v>49</v>
      </c>
      <c r="AU19" s="343"/>
      <c r="AV19" s="343"/>
      <c r="AW19" s="343"/>
      <c r="AX19" s="343" t="s">
        <v>50</v>
      </c>
      <c r="AY19" s="343"/>
    </row>
    <row r="20" spans="1:64" s="236" customFormat="1" ht="215.25" customHeight="1">
      <c r="A20" s="343"/>
      <c r="B20" s="343"/>
      <c r="C20" s="343"/>
      <c r="D20" s="342" t="s">
        <v>678</v>
      </c>
      <c r="E20" s="342"/>
      <c r="F20" s="342" t="s">
        <v>679</v>
      </c>
      <c r="G20" s="342"/>
      <c r="H20" s="345" t="s">
        <v>680</v>
      </c>
      <c r="I20" s="346"/>
      <c r="J20" s="345" t="s">
        <v>681</v>
      </c>
      <c r="K20" s="346"/>
      <c r="L20" s="345" t="s">
        <v>682</v>
      </c>
      <c r="M20" s="346"/>
      <c r="N20" s="345" t="s">
        <v>683</v>
      </c>
      <c r="O20" s="346"/>
      <c r="P20" s="345" t="s">
        <v>684</v>
      </c>
      <c r="Q20" s="346"/>
      <c r="R20" s="342" t="s">
        <v>685</v>
      </c>
      <c r="S20" s="342"/>
      <c r="T20" s="342" t="s">
        <v>698</v>
      </c>
      <c r="U20" s="342"/>
      <c r="V20" s="345" t="s">
        <v>699</v>
      </c>
      <c r="W20" s="346"/>
      <c r="X20" s="345" t="s">
        <v>700</v>
      </c>
      <c r="Y20" s="346"/>
      <c r="Z20" s="342" t="s">
        <v>701</v>
      </c>
      <c r="AA20" s="342"/>
      <c r="AB20" s="342" t="s">
        <v>702</v>
      </c>
      <c r="AC20" s="342"/>
      <c r="AD20" s="342" t="s">
        <v>708</v>
      </c>
      <c r="AE20" s="342"/>
      <c r="AF20" s="342" t="s">
        <v>709</v>
      </c>
      <c r="AG20" s="342"/>
      <c r="AH20" s="347" t="s">
        <v>710</v>
      </c>
      <c r="AI20" s="347"/>
      <c r="AJ20" s="342" t="s">
        <v>713</v>
      </c>
      <c r="AK20" s="342"/>
      <c r="AL20" s="342" t="s">
        <v>714</v>
      </c>
      <c r="AM20" s="342"/>
      <c r="AN20" s="342" t="s">
        <v>715</v>
      </c>
      <c r="AO20" s="342"/>
      <c r="AP20" s="342" t="s">
        <v>716</v>
      </c>
      <c r="AQ20" s="342"/>
      <c r="AR20" s="342" t="s">
        <v>717</v>
      </c>
      <c r="AS20" s="342"/>
      <c r="AT20" s="342" t="s">
        <v>720</v>
      </c>
      <c r="AU20" s="342"/>
      <c r="AV20" s="342" t="s">
        <v>721</v>
      </c>
      <c r="AW20" s="342"/>
      <c r="AX20" s="342" t="s">
        <v>722</v>
      </c>
      <c r="AY20" s="342"/>
    </row>
    <row r="21" spans="1:64" s="188" customFormat="1" ht="128.25" customHeight="1">
      <c r="A21" s="343"/>
      <c r="B21" s="343"/>
      <c r="C21" s="343"/>
      <c r="D21" s="243" t="s">
        <v>19</v>
      </c>
      <c r="E21" s="243" t="s">
        <v>158</v>
      </c>
      <c r="F21" s="243" t="s">
        <v>19</v>
      </c>
      <c r="G21" s="243" t="s">
        <v>158</v>
      </c>
      <c r="H21" s="243" t="s">
        <v>19</v>
      </c>
      <c r="I21" s="243" t="s">
        <v>158</v>
      </c>
      <c r="J21" s="243" t="s">
        <v>19</v>
      </c>
      <c r="K21" s="243" t="s">
        <v>158</v>
      </c>
      <c r="L21" s="243" t="s">
        <v>19</v>
      </c>
      <c r="M21" s="243" t="s">
        <v>158</v>
      </c>
      <c r="N21" s="243" t="s">
        <v>19</v>
      </c>
      <c r="O21" s="243" t="s">
        <v>158</v>
      </c>
      <c r="P21" s="243" t="s">
        <v>19</v>
      </c>
      <c r="Q21" s="243" t="s">
        <v>158</v>
      </c>
      <c r="R21" s="243" t="s">
        <v>19</v>
      </c>
      <c r="S21" s="243" t="s">
        <v>158</v>
      </c>
      <c r="T21" s="243" t="s">
        <v>19</v>
      </c>
      <c r="U21" s="243" t="s">
        <v>158</v>
      </c>
      <c r="V21" s="243" t="s">
        <v>19</v>
      </c>
      <c r="W21" s="243" t="s">
        <v>158</v>
      </c>
      <c r="X21" s="243" t="s">
        <v>19</v>
      </c>
      <c r="Y21" s="243" t="s">
        <v>158</v>
      </c>
      <c r="Z21" s="243" t="s">
        <v>19</v>
      </c>
      <c r="AA21" s="243" t="s">
        <v>158</v>
      </c>
      <c r="AB21" s="243" t="s">
        <v>19</v>
      </c>
      <c r="AC21" s="243" t="s">
        <v>158</v>
      </c>
      <c r="AD21" s="243" t="s">
        <v>19</v>
      </c>
      <c r="AE21" s="243" t="s">
        <v>158</v>
      </c>
      <c r="AF21" s="243" t="s">
        <v>19</v>
      </c>
      <c r="AG21" s="243" t="s">
        <v>158</v>
      </c>
      <c r="AH21" s="243" t="s">
        <v>19</v>
      </c>
      <c r="AI21" s="243" t="s">
        <v>158</v>
      </c>
      <c r="AJ21" s="243" t="s">
        <v>19</v>
      </c>
      <c r="AK21" s="243" t="s">
        <v>158</v>
      </c>
      <c r="AL21" s="243" t="s">
        <v>19</v>
      </c>
      <c r="AM21" s="243" t="s">
        <v>158</v>
      </c>
      <c r="AN21" s="243" t="s">
        <v>19</v>
      </c>
      <c r="AO21" s="243" t="s">
        <v>158</v>
      </c>
      <c r="AP21" s="243" t="s">
        <v>19</v>
      </c>
      <c r="AQ21" s="243" t="s">
        <v>158</v>
      </c>
      <c r="AR21" s="243" t="s">
        <v>19</v>
      </c>
      <c r="AS21" s="243" t="s">
        <v>158</v>
      </c>
      <c r="AT21" s="243" t="s">
        <v>19</v>
      </c>
      <c r="AU21" s="243" t="s">
        <v>158</v>
      </c>
      <c r="AV21" s="243" t="s">
        <v>19</v>
      </c>
      <c r="AW21" s="243" t="s">
        <v>158</v>
      </c>
      <c r="AX21" s="243" t="s">
        <v>19</v>
      </c>
      <c r="AY21" s="243" t="s">
        <v>158</v>
      </c>
    </row>
    <row r="22" spans="1:64" s="330" customFormat="1" ht="15">
      <c r="A22" s="275">
        <v>1</v>
      </c>
      <c r="B22" s="328">
        <v>2</v>
      </c>
      <c r="C22" s="275">
        <v>3</v>
      </c>
      <c r="D22" s="329" t="s">
        <v>104</v>
      </c>
      <c r="E22" s="329" t="s">
        <v>111</v>
      </c>
      <c r="F22" s="329" t="s">
        <v>112</v>
      </c>
      <c r="G22" s="329" t="s">
        <v>149</v>
      </c>
      <c r="H22" s="329" t="s">
        <v>686</v>
      </c>
      <c r="I22" s="329" t="s">
        <v>687</v>
      </c>
      <c r="J22" s="329" t="s">
        <v>688</v>
      </c>
      <c r="K22" s="329" t="s">
        <v>689</v>
      </c>
      <c r="L22" s="329" t="s">
        <v>690</v>
      </c>
      <c r="M22" s="329" t="s">
        <v>691</v>
      </c>
      <c r="N22" s="329" t="s">
        <v>692</v>
      </c>
      <c r="O22" s="329" t="s">
        <v>693</v>
      </c>
      <c r="P22" s="329" t="s">
        <v>694</v>
      </c>
      <c r="Q22" s="329" t="s">
        <v>695</v>
      </c>
      <c r="R22" s="329" t="s">
        <v>696</v>
      </c>
      <c r="S22" s="329" t="s">
        <v>697</v>
      </c>
      <c r="T22" s="329" t="s">
        <v>97</v>
      </c>
      <c r="U22" s="329" t="s">
        <v>98</v>
      </c>
      <c r="V22" s="329" t="s">
        <v>113</v>
      </c>
      <c r="W22" s="329" t="s">
        <v>114</v>
      </c>
      <c r="X22" s="329" t="s">
        <v>506</v>
      </c>
      <c r="Y22" s="329" t="s">
        <v>703</v>
      </c>
      <c r="Z22" s="329" t="s">
        <v>704</v>
      </c>
      <c r="AA22" s="329" t="s">
        <v>705</v>
      </c>
      <c r="AB22" s="329" t="s">
        <v>706</v>
      </c>
      <c r="AC22" s="329" t="s">
        <v>707</v>
      </c>
      <c r="AD22" s="329" t="s">
        <v>100</v>
      </c>
      <c r="AE22" s="329" t="s">
        <v>101</v>
      </c>
      <c r="AF22" s="329" t="s">
        <v>102</v>
      </c>
      <c r="AG22" s="329" t="s">
        <v>103</v>
      </c>
      <c r="AH22" s="329" t="s">
        <v>711</v>
      </c>
      <c r="AI22" s="329" t="s">
        <v>712</v>
      </c>
      <c r="AJ22" s="329" t="s">
        <v>116</v>
      </c>
      <c r="AK22" s="329" t="s">
        <v>117</v>
      </c>
      <c r="AL22" s="329" t="s">
        <v>150</v>
      </c>
      <c r="AM22" s="329" t="s">
        <v>151</v>
      </c>
      <c r="AN22" s="329" t="s">
        <v>119</v>
      </c>
      <c r="AO22" s="329" t="s">
        <v>120</v>
      </c>
      <c r="AP22" s="329" t="s">
        <v>124</v>
      </c>
      <c r="AQ22" s="329" t="s">
        <v>125</v>
      </c>
      <c r="AR22" s="329" t="s">
        <v>718</v>
      </c>
      <c r="AS22" s="329" t="s">
        <v>719</v>
      </c>
      <c r="AT22" s="329" t="s">
        <v>152</v>
      </c>
      <c r="AU22" s="329" t="s">
        <v>153</v>
      </c>
      <c r="AV22" s="329" t="s">
        <v>154</v>
      </c>
      <c r="AW22" s="329" t="s">
        <v>155</v>
      </c>
      <c r="AX22" s="329" t="s">
        <v>156</v>
      </c>
      <c r="AY22" s="329" t="s">
        <v>157</v>
      </c>
    </row>
    <row r="23" spans="1:64" s="340" customFormat="1" ht="57.75" customHeight="1">
      <c r="A23" s="263"/>
      <c r="B23" s="283" t="s">
        <v>739</v>
      </c>
      <c r="C23" s="263" t="s">
        <v>725</v>
      </c>
      <c r="D23" s="273" t="s">
        <v>606</v>
      </c>
      <c r="E23" s="273" t="s">
        <v>606</v>
      </c>
      <c r="F23" s="273" t="s">
        <v>606</v>
      </c>
      <c r="G23" s="273" t="s">
        <v>606</v>
      </c>
      <c r="H23" s="273" t="s">
        <v>606</v>
      </c>
      <c r="I23" s="273" t="s">
        <v>606</v>
      </c>
      <c r="J23" s="273" t="s">
        <v>606</v>
      </c>
      <c r="K23" s="273" t="s">
        <v>606</v>
      </c>
      <c r="L23" s="273" t="s">
        <v>606</v>
      </c>
      <c r="M23" s="273" t="s">
        <v>606</v>
      </c>
      <c r="N23" s="273" t="s">
        <v>606</v>
      </c>
      <c r="O23" s="273" t="s">
        <v>606</v>
      </c>
      <c r="P23" s="273" t="s">
        <v>606</v>
      </c>
      <c r="Q23" s="273" t="s">
        <v>606</v>
      </c>
      <c r="R23" s="273" t="s">
        <v>606</v>
      </c>
      <c r="S23" s="273" t="s">
        <v>606</v>
      </c>
      <c r="T23" s="273" t="s">
        <v>890</v>
      </c>
      <c r="U23" s="273" t="s">
        <v>606</v>
      </c>
      <c r="V23" s="273" t="s">
        <v>890</v>
      </c>
      <c r="W23" s="273" t="s">
        <v>606</v>
      </c>
      <c r="X23" s="273" t="s">
        <v>606</v>
      </c>
      <c r="Y23" s="273" t="s">
        <v>606</v>
      </c>
      <c r="Z23" s="273" t="s">
        <v>606</v>
      </c>
      <c r="AA23" s="273" t="s">
        <v>606</v>
      </c>
      <c r="AB23" s="273" t="s">
        <v>606</v>
      </c>
      <c r="AC23" s="273" t="s">
        <v>606</v>
      </c>
      <c r="AD23" s="273" t="s">
        <v>888</v>
      </c>
      <c r="AE23" s="273" t="s">
        <v>606</v>
      </c>
      <c r="AF23" s="273" t="s">
        <v>889</v>
      </c>
      <c r="AG23" s="273" t="s">
        <v>606</v>
      </c>
      <c r="AH23" s="273" t="s">
        <v>606</v>
      </c>
      <c r="AI23" s="273" t="s">
        <v>606</v>
      </c>
      <c r="AJ23" s="273" t="s">
        <v>606</v>
      </c>
      <c r="AK23" s="273" t="s">
        <v>606</v>
      </c>
      <c r="AL23" s="273" t="s">
        <v>606</v>
      </c>
      <c r="AM23" s="273" t="s">
        <v>606</v>
      </c>
      <c r="AN23" s="273" t="s">
        <v>606</v>
      </c>
      <c r="AO23" s="273" t="s">
        <v>606</v>
      </c>
      <c r="AP23" s="273" t="s">
        <v>606</v>
      </c>
      <c r="AQ23" s="273" t="s">
        <v>606</v>
      </c>
      <c r="AR23" s="273" t="s">
        <v>606</v>
      </c>
      <c r="AS23" s="273" t="s">
        <v>606</v>
      </c>
      <c r="AT23" s="273" t="s">
        <v>606</v>
      </c>
      <c r="AU23" s="273" t="s">
        <v>606</v>
      </c>
      <c r="AV23" s="273" t="s">
        <v>606</v>
      </c>
      <c r="AW23" s="273" t="s">
        <v>606</v>
      </c>
      <c r="AX23" s="273" t="s">
        <v>606</v>
      </c>
      <c r="AY23" s="273" t="s">
        <v>606</v>
      </c>
    </row>
    <row r="24" spans="1:64" s="325" customFormat="1" ht="63">
      <c r="A24" s="273" t="s">
        <v>524</v>
      </c>
      <c r="B24" s="274" t="s">
        <v>677</v>
      </c>
      <c r="C24" s="265" t="s">
        <v>725</v>
      </c>
      <c r="D24" s="273" t="s">
        <v>606</v>
      </c>
      <c r="E24" s="273" t="s">
        <v>606</v>
      </c>
      <c r="F24" s="273" t="s">
        <v>606</v>
      </c>
      <c r="G24" s="273" t="s">
        <v>606</v>
      </c>
      <c r="H24" s="273" t="s">
        <v>606</v>
      </c>
      <c r="I24" s="273" t="s">
        <v>606</v>
      </c>
      <c r="J24" s="273" t="s">
        <v>606</v>
      </c>
      <c r="K24" s="273" t="s">
        <v>606</v>
      </c>
      <c r="L24" s="273" t="s">
        <v>606</v>
      </c>
      <c r="M24" s="273" t="s">
        <v>606</v>
      </c>
      <c r="N24" s="273" t="s">
        <v>606</v>
      </c>
      <c r="O24" s="273" t="s">
        <v>606</v>
      </c>
      <c r="P24" s="273" t="s">
        <v>606</v>
      </c>
      <c r="Q24" s="273" t="s">
        <v>606</v>
      </c>
      <c r="R24" s="273" t="s">
        <v>606</v>
      </c>
      <c r="S24" s="273" t="s">
        <v>606</v>
      </c>
      <c r="T24" s="265">
        <f>T25</f>
        <v>0</v>
      </c>
      <c r="U24" s="265" t="s">
        <v>606</v>
      </c>
      <c r="V24" s="265">
        <f>V27</f>
        <v>0</v>
      </c>
      <c r="W24" s="273" t="s">
        <v>606</v>
      </c>
      <c r="X24" s="273" t="s">
        <v>606</v>
      </c>
      <c r="Y24" s="273" t="s">
        <v>606</v>
      </c>
      <c r="Z24" s="273" t="s">
        <v>606</v>
      </c>
      <c r="AA24" s="273" t="s">
        <v>606</v>
      </c>
      <c r="AB24" s="273" t="s">
        <v>606</v>
      </c>
      <c r="AC24" s="273" t="s">
        <v>606</v>
      </c>
      <c r="AD24" s="273" t="s">
        <v>888</v>
      </c>
      <c r="AE24" s="273" t="s">
        <v>606</v>
      </c>
      <c r="AF24" s="273" t="s">
        <v>889</v>
      </c>
      <c r="AG24" s="273" t="s">
        <v>606</v>
      </c>
      <c r="AH24" s="273" t="s">
        <v>606</v>
      </c>
      <c r="AI24" s="273" t="s">
        <v>606</v>
      </c>
      <c r="AJ24" s="273" t="s">
        <v>606</v>
      </c>
      <c r="AK24" s="273" t="s">
        <v>606</v>
      </c>
      <c r="AL24" s="273" t="s">
        <v>606</v>
      </c>
      <c r="AM24" s="273" t="s">
        <v>606</v>
      </c>
      <c r="AN24" s="265" t="s">
        <v>606</v>
      </c>
      <c r="AO24" s="265" t="s">
        <v>606</v>
      </c>
      <c r="AP24" s="265" t="s">
        <v>606</v>
      </c>
      <c r="AQ24" s="265" t="s">
        <v>606</v>
      </c>
      <c r="AR24" s="265" t="s">
        <v>606</v>
      </c>
      <c r="AS24" s="265" t="s">
        <v>606</v>
      </c>
      <c r="AT24" s="265" t="s">
        <v>606</v>
      </c>
      <c r="AU24" s="265" t="s">
        <v>606</v>
      </c>
      <c r="AV24" s="265" t="s">
        <v>606</v>
      </c>
      <c r="AW24" s="265" t="s">
        <v>606</v>
      </c>
      <c r="AX24" s="265" t="s">
        <v>606</v>
      </c>
      <c r="AY24" s="265" t="s">
        <v>606</v>
      </c>
    </row>
    <row r="25" spans="1:64" s="325" customFormat="1" ht="94.5">
      <c r="A25" s="273" t="s">
        <v>529</v>
      </c>
      <c r="B25" s="274" t="s">
        <v>735</v>
      </c>
      <c r="C25" s="265" t="s">
        <v>725</v>
      </c>
      <c r="D25" s="273" t="s">
        <v>606</v>
      </c>
      <c r="E25" s="273" t="s">
        <v>606</v>
      </c>
      <c r="F25" s="273" t="s">
        <v>606</v>
      </c>
      <c r="G25" s="273" t="s">
        <v>606</v>
      </c>
      <c r="H25" s="273" t="s">
        <v>606</v>
      </c>
      <c r="I25" s="273" t="s">
        <v>606</v>
      </c>
      <c r="J25" s="273" t="s">
        <v>606</v>
      </c>
      <c r="K25" s="273" t="s">
        <v>606</v>
      </c>
      <c r="L25" s="273" t="s">
        <v>606</v>
      </c>
      <c r="M25" s="273" t="s">
        <v>606</v>
      </c>
      <c r="N25" s="273" t="s">
        <v>606</v>
      </c>
      <c r="O25" s="273" t="s">
        <v>606</v>
      </c>
      <c r="P25" s="273" t="s">
        <v>606</v>
      </c>
      <c r="Q25" s="273" t="s">
        <v>606</v>
      </c>
      <c r="R25" s="273" t="s">
        <v>606</v>
      </c>
      <c r="S25" s="273" t="s">
        <v>606</v>
      </c>
      <c r="T25" s="265">
        <f>T26</f>
        <v>0</v>
      </c>
      <c r="U25" s="265" t="s">
        <v>606</v>
      </c>
      <c r="V25" s="265" t="s">
        <v>606</v>
      </c>
      <c r="W25" s="273" t="s">
        <v>606</v>
      </c>
      <c r="X25" s="273" t="s">
        <v>606</v>
      </c>
      <c r="Y25" s="273" t="s">
        <v>606</v>
      </c>
      <c r="Z25" s="273" t="s">
        <v>606</v>
      </c>
      <c r="AA25" s="273" t="s">
        <v>606</v>
      </c>
      <c r="AB25" s="273" t="s">
        <v>606</v>
      </c>
      <c r="AC25" s="273" t="s">
        <v>606</v>
      </c>
      <c r="AD25" s="273" t="s">
        <v>888</v>
      </c>
      <c r="AE25" s="273" t="s">
        <v>606</v>
      </c>
      <c r="AF25" s="273" t="s">
        <v>889</v>
      </c>
      <c r="AG25" s="273" t="s">
        <v>606</v>
      </c>
      <c r="AH25" s="273" t="s">
        <v>606</v>
      </c>
      <c r="AI25" s="273" t="s">
        <v>606</v>
      </c>
      <c r="AJ25" s="273" t="s">
        <v>606</v>
      </c>
      <c r="AK25" s="273" t="s">
        <v>606</v>
      </c>
      <c r="AL25" s="273" t="s">
        <v>606</v>
      </c>
      <c r="AM25" s="273" t="s">
        <v>606</v>
      </c>
      <c r="AN25" s="265" t="s">
        <v>606</v>
      </c>
      <c r="AO25" s="265" t="s">
        <v>606</v>
      </c>
      <c r="AP25" s="265" t="s">
        <v>606</v>
      </c>
      <c r="AQ25" s="265" t="s">
        <v>606</v>
      </c>
      <c r="AR25" s="265" t="s">
        <v>606</v>
      </c>
      <c r="AS25" s="265" t="s">
        <v>606</v>
      </c>
      <c r="AT25" s="265" t="s">
        <v>606</v>
      </c>
      <c r="AU25" s="265" t="s">
        <v>606</v>
      </c>
      <c r="AV25" s="265" t="s">
        <v>606</v>
      </c>
      <c r="AW25" s="265" t="s">
        <v>606</v>
      </c>
      <c r="AX25" s="265" t="s">
        <v>606</v>
      </c>
      <c r="AY25" s="265" t="s">
        <v>606</v>
      </c>
    </row>
    <row r="26" spans="1:64" s="188" customFormat="1" ht="99" customHeight="1">
      <c r="A26" s="275" t="s">
        <v>576</v>
      </c>
      <c r="B26" s="276" t="s">
        <v>675</v>
      </c>
      <c r="C26" s="277" t="s">
        <v>726</v>
      </c>
      <c r="D26" s="326" t="s">
        <v>606</v>
      </c>
      <c r="E26" s="326" t="s">
        <v>606</v>
      </c>
      <c r="F26" s="326" t="s">
        <v>606</v>
      </c>
      <c r="G26" s="326" t="s">
        <v>606</v>
      </c>
      <c r="H26" s="326" t="s">
        <v>606</v>
      </c>
      <c r="I26" s="326" t="s">
        <v>606</v>
      </c>
      <c r="J26" s="326" t="s">
        <v>606</v>
      </c>
      <c r="K26" s="326" t="s">
        <v>606</v>
      </c>
      <c r="L26" s="326" t="s">
        <v>606</v>
      </c>
      <c r="M26" s="326" t="s">
        <v>606</v>
      </c>
      <c r="N26" s="326" t="s">
        <v>606</v>
      </c>
      <c r="O26" s="326" t="s">
        <v>606</v>
      </c>
      <c r="P26" s="326" t="s">
        <v>606</v>
      </c>
      <c r="Q26" s="326" t="s">
        <v>606</v>
      </c>
      <c r="R26" s="326" t="s">
        <v>606</v>
      </c>
      <c r="S26" s="326" t="s">
        <v>606</v>
      </c>
      <c r="T26" s="277">
        <v>0</v>
      </c>
      <c r="U26" s="277" t="s">
        <v>606</v>
      </c>
      <c r="V26" s="277" t="s">
        <v>606</v>
      </c>
      <c r="W26" s="326" t="s">
        <v>606</v>
      </c>
      <c r="X26" s="326" t="s">
        <v>606</v>
      </c>
      <c r="Y26" s="326" t="s">
        <v>606</v>
      </c>
      <c r="Z26" s="326" t="s">
        <v>606</v>
      </c>
      <c r="AA26" s="326" t="s">
        <v>606</v>
      </c>
      <c r="AB26" s="326" t="s">
        <v>606</v>
      </c>
      <c r="AC26" s="326" t="s">
        <v>606</v>
      </c>
      <c r="AD26" s="326" t="s">
        <v>888</v>
      </c>
      <c r="AE26" s="326" t="s">
        <v>606</v>
      </c>
      <c r="AF26" s="326" t="s">
        <v>889</v>
      </c>
      <c r="AG26" s="326" t="s">
        <v>606</v>
      </c>
      <c r="AH26" s="326" t="s">
        <v>606</v>
      </c>
      <c r="AI26" s="326" t="s">
        <v>606</v>
      </c>
      <c r="AJ26" s="326" t="s">
        <v>606</v>
      </c>
      <c r="AK26" s="326" t="s">
        <v>606</v>
      </c>
      <c r="AL26" s="326" t="s">
        <v>606</v>
      </c>
      <c r="AM26" s="326" t="s">
        <v>606</v>
      </c>
      <c r="AN26" s="277" t="s">
        <v>606</v>
      </c>
      <c r="AO26" s="277" t="s">
        <v>606</v>
      </c>
      <c r="AP26" s="277" t="s">
        <v>606</v>
      </c>
      <c r="AQ26" s="277" t="s">
        <v>606</v>
      </c>
      <c r="AR26" s="277" t="s">
        <v>606</v>
      </c>
      <c r="AS26" s="277" t="s">
        <v>606</v>
      </c>
      <c r="AT26" s="277" t="s">
        <v>606</v>
      </c>
      <c r="AU26" s="277" t="s">
        <v>606</v>
      </c>
      <c r="AV26" s="277" t="s">
        <v>606</v>
      </c>
      <c r="AW26" s="277" t="s">
        <v>606</v>
      </c>
      <c r="AX26" s="277" t="s">
        <v>606</v>
      </c>
      <c r="AY26" s="277" t="s">
        <v>606</v>
      </c>
    </row>
    <row r="27" spans="1:64" s="325" customFormat="1" ht="63">
      <c r="A27" s="273" t="s">
        <v>530</v>
      </c>
      <c r="B27" s="274" t="s">
        <v>736</v>
      </c>
      <c r="C27" s="265" t="s">
        <v>725</v>
      </c>
      <c r="D27" s="273" t="s">
        <v>606</v>
      </c>
      <c r="E27" s="273" t="s">
        <v>606</v>
      </c>
      <c r="F27" s="273" t="s">
        <v>606</v>
      </c>
      <c r="G27" s="273" t="s">
        <v>606</v>
      </c>
      <c r="H27" s="273" t="s">
        <v>606</v>
      </c>
      <c r="I27" s="273" t="s">
        <v>606</v>
      </c>
      <c r="J27" s="273" t="s">
        <v>606</v>
      </c>
      <c r="K27" s="273" t="s">
        <v>606</v>
      </c>
      <c r="L27" s="273" t="s">
        <v>606</v>
      </c>
      <c r="M27" s="273" t="s">
        <v>606</v>
      </c>
      <c r="N27" s="273" t="s">
        <v>606</v>
      </c>
      <c r="O27" s="273" t="s">
        <v>606</v>
      </c>
      <c r="P27" s="273" t="s">
        <v>606</v>
      </c>
      <c r="Q27" s="273" t="s">
        <v>606</v>
      </c>
      <c r="R27" s="273" t="s">
        <v>606</v>
      </c>
      <c r="S27" s="273" t="s">
        <v>606</v>
      </c>
      <c r="T27" s="265" t="s">
        <v>606</v>
      </c>
      <c r="U27" s="265" t="s">
        <v>606</v>
      </c>
      <c r="V27" s="265">
        <f>V28</f>
        <v>0</v>
      </c>
      <c r="W27" s="273" t="s">
        <v>606</v>
      </c>
      <c r="X27" s="273" t="s">
        <v>606</v>
      </c>
      <c r="Y27" s="273" t="s">
        <v>606</v>
      </c>
      <c r="Z27" s="273" t="s">
        <v>606</v>
      </c>
      <c r="AA27" s="273" t="s">
        <v>606</v>
      </c>
      <c r="AB27" s="273" t="s">
        <v>606</v>
      </c>
      <c r="AC27" s="273" t="s">
        <v>606</v>
      </c>
      <c r="AD27" s="273" t="s">
        <v>888</v>
      </c>
      <c r="AE27" s="273" t="s">
        <v>606</v>
      </c>
      <c r="AF27" s="273" t="s">
        <v>889</v>
      </c>
      <c r="AG27" s="273" t="s">
        <v>606</v>
      </c>
      <c r="AH27" s="273" t="s">
        <v>606</v>
      </c>
      <c r="AI27" s="273" t="s">
        <v>606</v>
      </c>
      <c r="AJ27" s="273" t="s">
        <v>606</v>
      </c>
      <c r="AK27" s="273" t="s">
        <v>606</v>
      </c>
      <c r="AL27" s="273" t="s">
        <v>606</v>
      </c>
      <c r="AM27" s="273" t="s">
        <v>606</v>
      </c>
      <c r="AN27" s="265" t="s">
        <v>606</v>
      </c>
      <c r="AO27" s="265" t="s">
        <v>606</v>
      </c>
      <c r="AP27" s="265" t="s">
        <v>606</v>
      </c>
      <c r="AQ27" s="265" t="s">
        <v>606</v>
      </c>
      <c r="AR27" s="265" t="s">
        <v>606</v>
      </c>
      <c r="AS27" s="265" t="s">
        <v>606</v>
      </c>
      <c r="AT27" s="265" t="s">
        <v>606</v>
      </c>
      <c r="AU27" s="265" t="s">
        <v>606</v>
      </c>
      <c r="AV27" s="265" t="s">
        <v>606</v>
      </c>
      <c r="AW27" s="265" t="s">
        <v>606</v>
      </c>
      <c r="AX27" s="265" t="s">
        <v>606</v>
      </c>
      <c r="AY27" s="265" t="s">
        <v>606</v>
      </c>
    </row>
    <row r="28" spans="1:64" s="188" customFormat="1" ht="75">
      <c r="A28" s="275" t="s">
        <v>580</v>
      </c>
      <c r="B28" s="276" t="s">
        <v>672</v>
      </c>
      <c r="C28" s="277" t="s">
        <v>727</v>
      </c>
      <c r="D28" s="326" t="s">
        <v>606</v>
      </c>
      <c r="E28" s="326" t="s">
        <v>606</v>
      </c>
      <c r="F28" s="326" t="s">
        <v>606</v>
      </c>
      <c r="G28" s="326" t="s">
        <v>606</v>
      </c>
      <c r="H28" s="326" t="s">
        <v>606</v>
      </c>
      <c r="I28" s="326" t="s">
        <v>606</v>
      </c>
      <c r="J28" s="326" t="s">
        <v>606</v>
      </c>
      <c r="K28" s="326" t="s">
        <v>606</v>
      </c>
      <c r="L28" s="326" t="s">
        <v>606</v>
      </c>
      <c r="M28" s="326" t="s">
        <v>606</v>
      </c>
      <c r="N28" s="326" t="s">
        <v>606</v>
      </c>
      <c r="O28" s="326" t="s">
        <v>606</v>
      </c>
      <c r="P28" s="326" t="s">
        <v>606</v>
      </c>
      <c r="Q28" s="326" t="s">
        <v>606</v>
      </c>
      <c r="R28" s="326" t="s">
        <v>606</v>
      </c>
      <c r="S28" s="326" t="s">
        <v>606</v>
      </c>
      <c r="T28" s="277" t="s">
        <v>606</v>
      </c>
      <c r="U28" s="277" t="s">
        <v>606</v>
      </c>
      <c r="V28" s="277">
        <v>0</v>
      </c>
      <c r="W28" s="326" t="s">
        <v>606</v>
      </c>
      <c r="X28" s="326" t="s">
        <v>606</v>
      </c>
      <c r="Y28" s="326" t="s">
        <v>606</v>
      </c>
      <c r="Z28" s="326" t="s">
        <v>606</v>
      </c>
      <c r="AA28" s="326" t="s">
        <v>606</v>
      </c>
      <c r="AB28" s="326" t="s">
        <v>606</v>
      </c>
      <c r="AC28" s="326" t="s">
        <v>606</v>
      </c>
      <c r="AD28" s="326" t="s">
        <v>888</v>
      </c>
      <c r="AE28" s="326" t="s">
        <v>606</v>
      </c>
      <c r="AF28" s="326" t="s">
        <v>889</v>
      </c>
      <c r="AG28" s="326" t="s">
        <v>606</v>
      </c>
      <c r="AH28" s="326" t="s">
        <v>606</v>
      </c>
      <c r="AI28" s="326" t="s">
        <v>606</v>
      </c>
      <c r="AJ28" s="326" t="s">
        <v>606</v>
      </c>
      <c r="AK28" s="326" t="s">
        <v>606</v>
      </c>
      <c r="AL28" s="326" t="s">
        <v>606</v>
      </c>
      <c r="AM28" s="326" t="s">
        <v>606</v>
      </c>
      <c r="AN28" s="277" t="s">
        <v>606</v>
      </c>
      <c r="AO28" s="277" t="s">
        <v>606</v>
      </c>
      <c r="AP28" s="277" t="s">
        <v>606</v>
      </c>
      <c r="AQ28" s="277" t="s">
        <v>606</v>
      </c>
      <c r="AR28" s="277" t="s">
        <v>606</v>
      </c>
      <c r="AS28" s="277" t="s">
        <v>606</v>
      </c>
      <c r="AT28" s="277" t="s">
        <v>606</v>
      </c>
      <c r="AU28" s="277" t="s">
        <v>606</v>
      </c>
      <c r="AV28" s="277" t="s">
        <v>606</v>
      </c>
      <c r="AW28" s="277" t="s">
        <v>606</v>
      </c>
      <c r="AX28" s="277" t="s">
        <v>606</v>
      </c>
      <c r="AY28" s="277" t="s">
        <v>606</v>
      </c>
    </row>
    <row r="29" spans="1:64" s="325" customFormat="1" ht="78.75">
      <c r="A29" s="273" t="s">
        <v>531</v>
      </c>
      <c r="B29" s="274" t="s">
        <v>737</v>
      </c>
      <c r="C29" s="265" t="s">
        <v>725</v>
      </c>
      <c r="D29" s="273" t="s">
        <v>606</v>
      </c>
      <c r="E29" s="273" t="s">
        <v>606</v>
      </c>
      <c r="F29" s="273" t="s">
        <v>606</v>
      </c>
      <c r="G29" s="273" t="s">
        <v>606</v>
      </c>
      <c r="H29" s="273" t="s">
        <v>606</v>
      </c>
      <c r="I29" s="273" t="s">
        <v>606</v>
      </c>
      <c r="J29" s="273" t="s">
        <v>606</v>
      </c>
      <c r="K29" s="273" t="s">
        <v>606</v>
      </c>
      <c r="L29" s="273" t="s">
        <v>606</v>
      </c>
      <c r="M29" s="273" t="s">
        <v>606</v>
      </c>
      <c r="N29" s="273" t="s">
        <v>606</v>
      </c>
      <c r="O29" s="273" t="s">
        <v>606</v>
      </c>
      <c r="P29" s="273" t="s">
        <v>606</v>
      </c>
      <c r="Q29" s="273" t="s">
        <v>606</v>
      </c>
      <c r="R29" s="273" t="s">
        <v>606</v>
      </c>
      <c r="S29" s="273" t="s">
        <v>606</v>
      </c>
      <c r="T29" s="265" t="s">
        <v>606</v>
      </c>
      <c r="U29" s="265" t="s">
        <v>606</v>
      </c>
      <c r="V29" s="265" t="s">
        <v>606</v>
      </c>
      <c r="W29" s="273" t="s">
        <v>606</v>
      </c>
      <c r="X29" s="273" t="s">
        <v>606</v>
      </c>
      <c r="Y29" s="273" t="s">
        <v>606</v>
      </c>
      <c r="Z29" s="273" t="s">
        <v>606</v>
      </c>
      <c r="AA29" s="273" t="s">
        <v>606</v>
      </c>
      <c r="AB29" s="273" t="s">
        <v>606</v>
      </c>
      <c r="AC29" s="273" t="s">
        <v>606</v>
      </c>
      <c r="AD29" s="273" t="s">
        <v>888</v>
      </c>
      <c r="AE29" s="273" t="s">
        <v>606</v>
      </c>
      <c r="AF29" s="273" t="s">
        <v>889</v>
      </c>
      <c r="AG29" s="273" t="s">
        <v>606</v>
      </c>
      <c r="AH29" s="273" t="s">
        <v>606</v>
      </c>
      <c r="AI29" s="273" t="s">
        <v>606</v>
      </c>
      <c r="AJ29" s="273" t="s">
        <v>606</v>
      </c>
      <c r="AK29" s="273" t="s">
        <v>606</v>
      </c>
      <c r="AL29" s="273" t="s">
        <v>606</v>
      </c>
      <c r="AM29" s="273" t="s">
        <v>606</v>
      </c>
      <c r="AN29" s="265" t="s">
        <v>606</v>
      </c>
      <c r="AO29" s="265" t="s">
        <v>606</v>
      </c>
      <c r="AP29" s="265" t="s">
        <v>606</v>
      </c>
      <c r="AQ29" s="265" t="s">
        <v>606</v>
      </c>
      <c r="AR29" s="265" t="s">
        <v>606</v>
      </c>
      <c r="AS29" s="265" t="s">
        <v>606</v>
      </c>
      <c r="AT29" s="265" t="s">
        <v>606</v>
      </c>
      <c r="AU29" s="265" t="s">
        <v>606</v>
      </c>
      <c r="AV29" s="265" t="s">
        <v>606</v>
      </c>
      <c r="AW29" s="265" t="s">
        <v>606</v>
      </c>
      <c r="AX29" s="265" t="s">
        <v>606</v>
      </c>
      <c r="AY29" s="265" t="s">
        <v>606</v>
      </c>
    </row>
    <row r="30" spans="1:64" s="188" customFormat="1" ht="28.5" customHeight="1">
      <c r="A30" s="275" t="s">
        <v>585</v>
      </c>
      <c r="B30" s="276" t="s">
        <v>851</v>
      </c>
      <c r="C30" s="277" t="s">
        <v>728</v>
      </c>
      <c r="D30" s="326" t="s">
        <v>606</v>
      </c>
      <c r="E30" s="326" t="s">
        <v>606</v>
      </c>
      <c r="F30" s="326" t="s">
        <v>606</v>
      </c>
      <c r="G30" s="326" t="s">
        <v>606</v>
      </c>
      <c r="H30" s="326" t="s">
        <v>606</v>
      </c>
      <c r="I30" s="326" t="s">
        <v>606</v>
      </c>
      <c r="J30" s="326" t="s">
        <v>606</v>
      </c>
      <c r="K30" s="326" t="s">
        <v>606</v>
      </c>
      <c r="L30" s="326" t="s">
        <v>606</v>
      </c>
      <c r="M30" s="326" t="s">
        <v>606</v>
      </c>
      <c r="N30" s="326" t="s">
        <v>606</v>
      </c>
      <c r="O30" s="326" t="s">
        <v>606</v>
      </c>
      <c r="P30" s="326" t="s">
        <v>606</v>
      </c>
      <c r="Q30" s="326" t="s">
        <v>606</v>
      </c>
      <c r="R30" s="326" t="s">
        <v>606</v>
      </c>
      <c r="S30" s="326" t="s">
        <v>606</v>
      </c>
      <c r="T30" s="277" t="s">
        <v>606</v>
      </c>
      <c r="U30" s="277" t="s">
        <v>606</v>
      </c>
      <c r="V30" s="277" t="s">
        <v>606</v>
      </c>
      <c r="W30" s="326" t="s">
        <v>606</v>
      </c>
      <c r="X30" s="326" t="s">
        <v>606</v>
      </c>
      <c r="Y30" s="326" t="s">
        <v>606</v>
      </c>
      <c r="Z30" s="326" t="s">
        <v>606</v>
      </c>
      <c r="AA30" s="326" t="s">
        <v>606</v>
      </c>
      <c r="AB30" s="326" t="s">
        <v>606</v>
      </c>
      <c r="AC30" s="326" t="s">
        <v>606</v>
      </c>
      <c r="AD30" s="326" t="s">
        <v>888</v>
      </c>
      <c r="AE30" s="326" t="s">
        <v>606</v>
      </c>
      <c r="AF30" s="326" t="s">
        <v>889</v>
      </c>
      <c r="AG30" s="326" t="s">
        <v>606</v>
      </c>
      <c r="AH30" s="326" t="s">
        <v>606</v>
      </c>
      <c r="AI30" s="326" t="s">
        <v>606</v>
      </c>
      <c r="AJ30" s="326" t="s">
        <v>606</v>
      </c>
      <c r="AK30" s="326" t="s">
        <v>606</v>
      </c>
      <c r="AL30" s="326" t="s">
        <v>606</v>
      </c>
      <c r="AM30" s="326" t="s">
        <v>606</v>
      </c>
      <c r="AN30" s="277" t="s">
        <v>606</v>
      </c>
      <c r="AO30" s="277" t="s">
        <v>606</v>
      </c>
      <c r="AP30" s="277" t="s">
        <v>606</v>
      </c>
      <c r="AQ30" s="277" t="s">
        <v>606</v>
      </c>
      <c r="AR30" s="277" t="s">
        <v>606</v>
      </c>
      <c r="AS30" s="277" t="s">
        <v>606</v>
      </c>
      <c r="AT30" s="277" t="s">
        <v>606</v>
      </c>
      <c r="AU30" s="277" t="s">
        <v>606</v>
      </c>
      <c r="AV30" s="277" t="s">
        <v>606</v>
      </c>
      <c r="AW30" s="277" t="s">
        <v>606</v>
      </c>
      <c r="AX30" s="277" t="s">
        <v>606</v>
      </c>
      <c r="AY30" s="277" t="s">
        <v>606</v>
      </c>
    </row>
    <row r="31" spans="1:64" s="325" customFormat="1" ht="63">
      <c r="A31" s="273" t="s">
        <v>674</v>
      </c>
      <c r="B31" s="274" t="s">
        <v>738</v>
      </c>
      <c r="C31" s="265" t="s">
        <v>725</v>
      </c>
      <c r="D31" s="273" t="s">
        <v>606</v>
      </c>
      <c r="E31" s="273" t="s">
        <v>606</v>
      </c>
      <c r="F31" s="273" t="s">
        <v>606</v>
      </c>
      <c r="G31" s="273" t="s">
        <v>606</v>
      </c>
      <c r="H31" s="273" t="s">
        <v>606</v>
      </c>
      <c r="I31" s="273" t="s">
        <v>606</v>
      </c>
      <c r="J31" s="273" t="s">
        <v>606</v>
      </c>
      <c r="K31" s="273" t="s">
        <v>606</v>
      </c>
      <c r="L31" s="273" t="s">
        <v>606</v>
      </c>
      <c r="M31" s="273" t="s">
        <v>606</v>
      </c>
      <c r="N31" s="273" t="s">
        <v>606</v>
      </c>
      <c r="O31" s="273" t="s">
        <v>606</v>
      </c>
      <c r="P31" s="273" t="s">
        <v>606</v>
      </c>
      <c r="Q31" s="273" t="s">
        <v>606</v>
      </c>
      <c r="R31" s="273" t="s">
        <v>606</v>
      </c>
      <c r="S31" s="273" t="s">
        <v>606</v>
      </c>
      <c r="T31" s="265" t="s">
        <v>606</v>
      </c>
      <c r="U31" s="265" t="s">
        <v>606</v>
      </c>
      <c r="V31" s="265" t="s">
        <v>606</v>
      </c>
      <c r="W31" s="273" t="s">
        <v>606</v>
      </c>
      <c r="X31" s="273" t="s">
        <v>606</v>
      </c>
      <c r="Y31" s="273" t="s">
        <v>606</v>
      </c>
      <c r="Z31" s="273" t="s">
        <v>606</v>
      </c>
      <c r="AA31" s="273" t="s">
        <v>606</v>
      </c>
      <c r="AB31" s="273" t="s">
        <v>606</v>
      </c>
      <c r="AC31" s="273" t="s">
        <v>606</v>
      </c>
      <c r="AD31" s="273" t="s">
        <v>888</v>
      </c>
      <c r="AE31" s="273" t="s">
        <v>606</v>
      </c>
      <c r="AF31" s="273" t="s">
        <v>889</v>
      </c>
      <c r="AG31" s="273" t="s">
        <v>606</v>
      </c>
      <c r="AH31" s="273" t="s">
        <v>606</v>
      </c>
      <c r="AI31" s="273" t="s">
        <v>606</v>
      </c>
      <c r="AJ31" s="273" t="s">
        <v>606</v>
      </c>
      <c r="AK31" s="273" t="s">
        <v>606</v>
      </c>
      <c r="AL31" s="273" t="s">
        <v>606</v>
      </c>
      <c r="AM31" s="273" t="s">
        <v>606</v>
      </c>
      <c r="AN31" s="265" t="s">
        <v>606</v>
      </c>
      <c r="AO31" s="265" t="s">
        <v>606</v>
      </c>
      <c r="AP31" s="265" t="s">
        <v>606</v>
      </c>
      <c r="AQ31" s="265" t="s">
        <v>606</v>
      </c>
      <c r="AR31" s="265" t="s">
        <v>606</v>
      </c>
      <c r="AS31" s="265" t="s">
        <v>606</v>
      </c>
      <c r="AT31" s="265" t="s">
        <v>606</v>
      </c>
      <c r="AU31" s="265" t="s">
        <v>606</v>
      </c>
      <c r="AV31" s="265" t="s">
        <v>606</v>
      </c>
      <c r="AW31" s="265" t="s">
        <v>606</v>
      </c>
      <c r="AX31" s="265" t="s">
        <v>606</v>
      </c>
      <c r="AY31" s="265" t="s">
        <v>606</v>
      </c>
    </row>
    <row r="32" spans="1:64" s="188" customFormat="1" ht="85.5" customHeight="1">
      <c r="A32" s="275" t="s">
        <v>674</v>
      </c>
      <c r="B32" s="276" t="s">
        <v>676</v>
      </c>
      <c r="C32" s="277" t="s">
        <v>729</v>
      </c>
      <c r="D32" s="326" t="s">
        <v>606</v>
      </c>
      <c r="E32" s="326" t="s">
        <v>606</v>
      </c>
      <c r="F32" s="326" t="s">
        <v>606</v>
      </c>
      <c r="G32" s="326" t="s">
        <v>606</v>
      </c>
      <c r="H32" s="326" t="s">
        <v>606</v>
      </c>
      <c r="I32" s="326" t="s">
        <v>606</v>
      </c>
      <c r="J32" s="326" t="s">
        <v>606</v>
      </c>
      <c r="K32" s="326" t="s">
        <v>606</v>
      </c>
      <c r="L32" s="326" t="s">
        <v>606</v>
      </c>
      <c r="M32" s="326" t="s">
        <v>606</v>
      </c>
      <c r="N32" s="326" t="s">
        <v>606</v>
      </c>
      <c r="O32" s="326" t="s">
        <v>606</v>
      </c>
      <c r="P32" s="326" t="s">
        <v>606</v>
      </c>
      <c r="Q32" s="326" t="s">
        <v>606</v>
      </c>
      <c r="R32" s="326" t="s">
        <v>606</v>
      </c>
      <c r="S32" s="326" t="s">
        <v>606</v>
      </c>
      <c r="T32" s="277" t="s">
        <v>606</v>
      </c>
      <c r="U32" s="277" t="s">
        <v>606</v>
      </c>
      <c r="V32" s="277" t="s">
        <v>606</v>
      </c>
      <c r="W32" s="326" t="s">
        <v>606</v>
      </c>
      <c r="X32" s="326" t="s">
        <v>606</v>
      </c>
      <c r="Y32" s="326" t="s">
        <v>606</v>
      </c>
      <c r="Z32" s="326" t="s">
        <v>606</v>
      </c>
      <c r="AA32" s="326" t="s">
        <v>606</v>
      </c>
      <c r="AB32" s="326" t="s">
        <v>606</v>
      </c>
      <c r="AC32" s="326" t="s">
        <v>606</v>
      </c>
      <c r="AD32" s="326" t="s">
        <v>888</v>
      </c>
      <c r="AE32" s="326" t="s">
        <v>606</v>
      </c>
      <c r="AF32" s="326" t="s">
        <v>889</v>
      </c>
      <c r="AG32" s="326" t="s">
        <v>606</v>
      </c>
      <c r="AH32" s="326" t="s">
        <v>606</v>
      </c>
      <c r="AI32" s="326" t="s">
        <v>606</v>
      </c>
      <c r="AJ32" s="326" t="s">
        <v>606</v>
      </c>
      <c r="AK32" s="326" t="s">
        <v>606</v>
      </c>
      <c r="AL32" s="326" t="s">
        <v>606</v>
      </c>
      <c r="AM32" s="326" t="s">
        <v>606</v>
      </c>
      <c r="AN32" s="277" t="s">
        <v>606</v>
      </c>
      <c r="AO32" s="277" t="s">
        <v>606</v>
      </c>
      <c r="AP32" s="277" t="s">
        <v>606</v>
      </c>
      <c r="AQ32" s="277" t="s">
        <v>606</v>
      </c>
      <c r="AR32" s="277" t="s">
        <v>606</v>
      </c>
      <c r="AS32" s="277" t="s">
        <v>606</v>
      </c>
      <c r="AT32" s="277" t="s">
        <v>606</v>
      </c>
      <c r="AU32" s="277" t="s">
        <v>606</v>
      </c>
      <c r="AV32" s="277" t="s">
        <v>606</v>
      </c>
      <c r="AW32" s="277" t="s">
        <v>606</v>
      </c>
      <c r="AX32" s="277" t="s">
        <v>606</v>
      </c>
      <c r="AY32" s="277" t="s">
        <v>606</v>
      </c>
    </row>
    <row r="33" s="188" customFormat="1"/>
    <row r="34" s="188" customFormat="1"/>
    <row r="35" s="188" customFormat="1"/>
    <row r="36" s="188" customFormat="1"/>
    <row r="37" s="188" customFormat="1"/>
    <row r="38" s="188" customFormat="1"/>
    <row r="39" s="188" customFormat="1"/>
    <row r="40" s="188" customFormat="1"/>
    <row r="41" s="188" customFormat="1"/>
    <row r="42" s="188" customFormat="1"/>
    <row r="43" s="188" customFormat="1"/>
    <row r="44" s="188" customFormat="1"/>
    <row r="45" s="188" customFormat="1"/>
    <row r="46" s="188" customFormat="1"/>
    <row r="47" s="188" customFormat="1"/>
    <row r="48" s="188" customFormat="1"/>
    <row r="49" s="188" customFormat="1"/>
    <row r="50" s="188" customFormat="1"/>
    <row r="51" s="188" customFormat="1"/>
    <row r="52" s="188" customFormat="1"/>
    <row r="53" s="188" customFormat="1"/>
    <row r="54" s="188" customFormat="1"/>
    <row r="55" s="188" customFormat="1"/>
    <row r="56" s="188" customFormat="1"/>
    <row r="57" s="188" customFormat="1"/>
    <row r="58" s="188" customFormat="1"/>
    <row r="59" s="188" customFormat="1"/>
    <row r="60" s="188" customFormat="1"/>
    <row r="61" s="188" customFormat="1"/>
    <row r="62" s="188" customFormat="1"/>
    <row r="63" s="188" customFormat="1"/>
    <row r="64" s="188" customFormat="1"/>
    <row r="65" s="188" customFormat="1"/>
    <row r="66" s="188" customFormat="1"/>
    <row r="67" s="188" customFormat="1"/>
    <row r="68" s="188" customFormat="1"/>
    <row r="69" s="188" customFormat="1"/>
    <row r="70" s="188" customFormat="1"/>
    <row r="71" s="188" customFormat="1"/>
    <row r="72" s="188" customFormat="1"/>
    <row r="73" s="188" customFormat="1"/>
    <row r="74" s="188" customFormat="1"/>
    <row r="75" s="188" customFormat="1"/>
    <row r="76" s="188" customFormat="1"/>
    <row r="77" s="188" customFormat="1"/>
    <row r="78" s="188" customFormat="1"/>
    <row r="79" s="188" customFormat="1"/>
    <row r="80" s="188" customFormat="1"/>
    <row r="81" s="188" customFormat="1"/>
    <row r="82" s="188" customFormat="1"/>
    <row r="83" s="188" customFormat="1"/>
    <row r="84" s="188" customFormat="1"/>
    <row r="85" s="188" customFormat="1"/>
    <row r="86" s="188" customFormat="1"/>
    <row r="87" s="188" customFormat="1"/>
    <row r="88" s="188" customFormat="1"/>
    <row r="89" s="188" customFormat="1"/>
    <row r="90" s="188" customFormat="1"/>
    <row r="91" s="188" customFormat="1"/>
    <row r="92" s="188" customFormat="1"/>
    <row r="93" s="188" customFormat="1"/>
    <row r="94" s="188" customFormat="1"/>
    <row r="95" s="188" customFormat="1"/>
    <row r="96" s="188" customFormat="1"/>
    <row r="97" s="188" customFormat="1"/>
    <row r="98" s="188" customFormat="1"/>
    <row r="99" s="188" customFormat="1"/>
    <row r="100" s="188" customFormat="1"/>
    <row r="101" s="188" customFormat="1"/>
    <row r="102" s="188" customFormat="1"/>
    <row r="103" s="188" customFormat="1"/>
    <row r="104" s="188" customFormat="1"/>
    <row r="105" s="188" customFormat="1"/>
    <row r="106" s="188" customFormat="1"/>
    <row r="107" s="188" customFormat="1"/>
    <row r="108" s="188" customFormat="1"/>
    <row r="109" s="188" customFormat="1"/>
    <row r="110" s="188" customFormat="1"/>
    <row r="111" s="188" customFormat="1"/>
    <row r="112" s="188" customFormat="1"/>
    <row r="113" s="188" customFormat="1"/>
    <row r="114" s="188" customFormat="1"/>
    <row r="115" s="188" customFormat="1"/>
    <row r="116" s="188" customFormat="1"/>
    <row r="117" s="188" customFormat="1"/>
    <row r="118" s="188" customFormat="1"/>
    <row r="119" s="188" customFormat="1"/>
    <row r="120" s="188" customFormat="1"/>
    <row r="121" s="188" customFormat="1"/>
    <row r="122" s="188" customFormat="1"/>
  </sheetData>
  <mergeCells count="46">
    <mergeCell ref="AP3:AS3"/>
    <mergeCell ref="H20:I20"/>
    <mergeCell ref="J20:K20"/>
    <mergeCell ref="L20:M20"/>
    <mergeCell ref="N20:O20"/>
    <mergeCell ref="P20:Q20"/>
    <mergeCell ref="A8:AY8"/>
    <mergeCell ref="A15:AY15"/>
    <mergeCell ref="U5:Z5"/>
    <mergeCell ref="AA5:AB5"/>
    <mergeCell ref="A7:AY7"/>
    <mergeCell ref="A10:AY10"/>
    <mergeCell ref="A11:AY11"/>
    <mergeCell ref="A13:AY13"/>
    <mergeCell ref="A18:A21"/>
    <mergeCell ref="Z20:AA20"/>
    <mergeCell ref="R20:S20"/>
    <mergeCell ref="AF20:AG20"/>
    <mergeCell ref="AD19:AI19"/>
    <mergeCell ref="AN19:AS19"/>
    <mergeCell ref="AV20:AW20"/>
    <mergeCell ref="V20:W20"/>
    <mergeCell ref="X20:Y20"/>
    <mergeCell ref="AT19:AW19"/>
    <mergeCell ref="AH20:AI20"/>
    <mergeCell ref="AJ20:AK20"/>
    <mergeCell ref="T20:U20"/>
    <mergeCell ref="AD20:AE20"/>
    <mergeCell ref="AT20:AU20"/>
    <mergeCell ref="AJ19:AM19"/>
    <mergeCell ref="A16:AY16"/>
    <mergeCell ref="D20:E20"/>
    <mergeCell ref="F20:G20"/>
    <mergeCell ref="AB20:AC20"/>
    <mergeCell ref="AX19:AY19"/>
    <mergeCell ref="AL20:AM20"/>
    <mergeCell ref="AN20:AO20"/>
    <mergeCell ref="AR20:AS20"/>
    <mergeCell ref="AP20:AQ20"/>
    <mergeCell ref="B18:B21"/>
    <mergeCell ref="C18:C21"/>
    <mergeCell ref="D18:AY18"/>
    <mergeCell ref="D19:S19"/>
    <mergeCell ref="T19:AC19"/>
    <mergeCell ref="AX20:AY20"/>
    <mergeCell ref="A17:AY17"/>
  </mergeCells>
  <pageMargins left="0.70866141732283472" right="0.70866141732283472" top="0.74803149606299213" bottom="0.74803149606299213" header="0.31496062992125984" footer="0.31496062992125984"/>
  <pageSetup paperSize="8" scale="24" orientation="landscape" r:id="rId1"/>
</worksheet>
</file>

<file path=xl/worksheets/sheet10.xml><?xml version="1.0" encoding="utf-8"?>
<worksheet xmlns="http://schemas.openxmlformats.org/spreadsheetml/2006/main" xmlns:r="http://schemas.openxmlformats.org/officeDocument/2006/relationships">
  <sheetPr>
    <tabColor theme="0"/>
    <pageSetUpPr fitToPage="1"/>
  </sheetPr>
  <dimension ref="A1:DN37"/>
  <sheetViews>
    <sheetView topLeftCell="D1" zoomScaleNormal="100" workbookViewId="0">
      <selection activeCell="U20" sqref="A20:XFD37"/>
    </sheetView>
  </sheetViews>
  <sheetFormatPr defaultRowHeight="15.75"/>
  <cols>
    <col min="1" max="1" width="12" style="1" customWidth="1"/>
    <col min="2" max="2" width="36" style="1" customWidth="1"/>
    <col min="3" max="3" width="17.625" style="1" customWidth="1"/>
    <col min="4" max="15" width="5.75" style="1" bestFit="1" customWidth="1"/>
    <col min="16" max="16" width="7.25" style="1" customWidth="1"/>
    <col min="17" max="51" width="6" style="1" customWidth="1"/>
    <col min="52" max="75" width="6" style="211" customWidth="1"/>
    <col min="76" max="76" width="32.375" style="1" customWidth="1"/>
    <col min="77" max="16384" width="9" style="1"/>
  </cols>
  <sheetData>
    <row r="1" spans="1:118" ht="18.75">
      <c r="V1" s="2"/>
      <c r="W1" s="2"/>
      <c r="X1" s="2"/>
      <c r="Y1" s="2"/>
      <c r="Z1" s="2"/>
      <c r="AA1" s="2"/>
      <c r="AB1" s="2"/>
      <c r="AC1" s="2"/>
      <c r="AD1" s="2"/>
      <c r="AE1" s="2"/>
      <c r="BX1" s="23" t="s">
        <v>329</v>
      </c>
    </row>
    <row r="2" spans="1:118" ht="18.75">
      <c r="V2" s="2"/>
      <c r="W2" s="2"/>
      <c r="X2" s="2"/>
      <c r="Y2" s="2"/>
      <c r="Z2" s="2"/>
      <c r="AA2" s="2"/>
      <c r="AB2" s="2"/>
      <c r="AC2" s="2"/>
      <c r="AD2" s="2"/>
      <c r="AE2" s="2"/>
      <c r="BX2" s="14" t="s">
        <v>1</v>
      </c>
    </row>
    <row r="3" spans="1:118" ht="18.75">
      <c r="V3" s="2"/>
      <c r="W3" s="2"/>
      <c r="X3" s="2"/>
      <c r="Y3" s="2"/>
      <c r="Z3" s="2"/>
      <c r="AA3" s="2"/>
      <c r="AB3" s="2"/>
      <c r="AC3" s="2"/>
      <c r="AD3" s="2"/>
      <c r="AE3" s="2"/>
      <c r="AY3" s="348" t="s">
        <v>658</v>
      </c>
      <c r="AZ3" s="348"/>
      <c r="BA3" s="348"/>
      <c r="BB3" s="348"/>
      <c r="BC3" s="348"/>
      <c r="BD3" s="348"/>
      <c r="BE3" s="348"/>
      <c r="BF3" s="348"/>
      <c r="BG3" s="348"/>
      <c r="BH3" s="348"/>
      <c r="BI3" s="348"/>
      <c r="BJ3" s="348"/>
      <c r="BK3" s="348"/>
      <c r="BL3" s="348"/>
      <c r="BM3" s="348"/>
      <c r="BN3" s="348"/>
      <c r="BO3" s="348"/>
      <c r="BP3" s="348"/>
      <c r="BQ3" s="348"/>
      <c r="BR3" s="348"/>
      <c r="BS3" s="348"/>
      <c r="BT3" s="348"/>
      <c r="BU3" s="348"/>
      <c r="BV3" s="348"/>
      <c r="BW3" s="348"/>
      <c r="BX3" s="348"/>
    </row>
    <row r="4" spans="1:118">
      <c r="A4" s="444" t="s">
        <v>378</v>
      </c>
      <c r="B4" s="427"/>
      <c r="C4" s="427"/>
      <c r="D4" s="427"/>
      <c r="E4" s="427"/>
      <c r="F4" s="427"/>
      <c r="G4" s="427"/>
      <c r="H4" s="427"/>
      <c r="I4" s="427"/>
      <c r="J4" s="427"/>
      <c r="K4" s="427"/>
      <c r="L4" s="427"/>
      <c r="M4" s="427"/>
      <c r="N4" s="427"/>
      <c r="O4" s="427"/>
      <c r="P4" s="427"/>
      <c r="Q4" s="427"/>
      <c r="R4" s="427"/>
      <c r="S4" s="427"/>
      <c r="T4" s="427"/>
      <c r="U4" s="427"/>
      <c r="V4" s="427"/>
      <c r="W4" s="427"/>
      <c r="X4" s="427"/>
      <c r="Y4" s="427"/>
      <c r="Z4" s="427"/>
      <c r="AA4" s="427"/>
      <c r="AB4" s="427"/>
      <c r="AC4" s="427"/>
      <c r="AD4" s="427"/>
      <c r="AE4" s="427"/>
      <c r="AF4" s="427"/>
      <c r="AG4" s="427"/>
      <c r="AH4" s="427"/>
      <c r="AI4" s="427"/>
      <c r="AJ4" s="427"/>
      <c r="AK4" s="427"/>
      <c r="AL4" s="427"/>
      <c r="AM4" s="427"/>
      <c r="AN4" s="427"/>
      <c r="AO4" s="427"/>
      <c r="AP4" s="427"/>
      <c r="AQ4" s="427"/>
      <c r="AR4" s="427"/>
      <c r="AS4" s="427"/>
      <c r="AT4" s="427"/>
      <c r="AU4" s="427"/>
      <c r="AV4" s="427"/>
      <c r="AW4" s="427"/>
      <c r="AX4" s="427"/>
      <c r="AY4" s="427"/>
      <c r="AZ4" s="427"/>
      <c r="BA4" s="427"/>
      <c r="BB4" s="427"/>
      <c r="BC4" s="427"/>
      <c r="BD4" s="427"/>
      <c r="BE4" s="427"/>
      <c r="BF4" s="427"/>
      <c r="BG4" s="427"/>
      <c r="BH4" s="427"/>
      <c r="BI4" s="427"/>
      <c r="BJ4" s="427"/>
      <c r="BK4" s="427"/>
      <c r="BL4" s="427"/>
      <c r="BM4" s="427"/>
      <c r="BN4" s="427"/>
      <c r="BO4" s="427"/>
      <c r="BP4" s="427"/>
      <c r="BQ4" s="427"/>
      <c r="BR4" s="427"/>
      <c r="BS4" s="427"/>
      <c r="BT4" s="427"/>
      <c r="BU4" s="427"/>
      <c r="BV4" s="427"/>
      <c r="BW4" s="427"/>
      <c r="BX4" s="427"/>
    </row>
    <row r="6" spans="1:118" ht="18.75">
      <c r="A6" s="369" t="s">
        <v>779</v>
      </c>
      <c r="B6" s="369"/>
      <c r="C6" s="369"/>
      <c r="D6" s="369"/>
      <c r="E6" s="369"/>
      <c r="F6" s="369"/>
      <c r="G6" s="369"/>
      <c r="H6" s="369"/>
      <c r="I6" s="369"/>
      <c r="J6" s="369"/>
      <c r="K6" s="369"/>
      <c r="L6" s="369"/>
      <c r="M6" s="369"/>
      <c r="N6" s="369"/>
      <c r="O6" s="369"/>
      <c r="P6" s="369"/>
      <c r="Q6" s="369"/>
      <c r="R6" s="369"/>
      <c r="S6" s="369"/>
      <c r="T6" s="369"/>
      <c r="U6" s="369"/>
      <c r="V6" s="369"/>
      <c r="W6" s="369"/>
      <c r="X6" s="369"/>
      <c r="Y6" s="369"/>
      <c r="Z6" s="369"/>
      <c r="AA6" s="369"/>
      <c r="AB6" s="369"/>
      <c r="AC6" s="369"/>
      <c r="AD6" s="369"/>
      <c r="AE6" s="369"/>
      <c r="AF6" s="369"/>
      <c r="AG6" s="369"/>
      <c r="AH6" s="369"/>
      <c r="AI6" s="369"/>
      <c r="AJ6" s="369"/>
      <c r="AK6" s="369"/>
      <c r="AL6" s="369"/>
      <c r="AM6" s="369"/>
      <c r="AN6" s="369"/>
      <c r="AO6" s="369"/>
      <c r="AP6" s="369"/>
      <c r="AQ6" s="369"/>
      <c r="AR6" s="369"/>
      <c r="AS6" s="369"/>
      <c r="AT6" s="369"/>
      <c r="AU6" s="369"/>
      <c r="AV6" s="369"/>
      <c r="AW6" s="369"/>
      <c r="AX6" s="369"/>
      <c r="AY6" s="369"/>
      <c r="AZ6" s="369"/>
      <c r="BA6" s="369"/>
      <c r="BB6" s="369"/>
      <c r="BC6" s="369"/>
      <c r="BD6" s="369"/>
      <c r="BE6" s="369"/>
      <c r="BF6" s="369"/>
      <c r="BG6" s="369"/>
      <c r="BH6" s="369"/>
      <c r="BI6" s="369"/>
      <c r="BJ6" s="369"/>
      <c r="BK6" s="369"/>
      <c r="BL6" s="369"/>
      <c r="BM6" s="369"/>
      <c r="BN6" s="369"/>
      <c r="BO6" s="369"/>
      <c r="BP6" s="369"/>
      <c r="BQ6" s="369"/>
      <c r="BR6" s="369"/>
      <c r="BS6" s="369"/>
      <c r="BT6" s="369"/>
      <c r="BU6" s="369"/>
      <c r="BV6" s="369"/>
      <c r="BW6" s="369"/>
      <c r="BX6" s="369"/>
    </row>
    <row r="7" spans="1:118">
      <c r="A7" s="370" t="s">
        <v>299</v>
      </c>
      <c r="B7" s="370"/>
      <c r="C7" s="370"/>
      <c r="D7" s="370"/>
      <c r="E7" s="370"/>
      <c r="F7" s="370"/>
      <c r="G7" s="370"/>
      <c r="H7" s="370"/>
      <c r="I7" s="370"/>
      <c r="J7" s="370"/>
      <c r="K7" s="370"/>
      <c r="L7" s="370"/>
      <c r="M7" s="370"/>
      <c r="N7" s="370"/>
      <c r="O7" s="370"/>
      <c r="P7" s="370"/>
      <c r="Q7" s="370"/>
      <c r="R7" s="370"/>
      <c r="S7" s="370"/>
      <c r="T7" s="370"/>
      <c r="U7" s="370"/>
      <c r="V7" s="370"/>
      <c r="W7" s="370"/>
      <c r="X7" s="370"/>
      <c r="Y7" s="370"/>
      <c r="Z7" s="370"/>
      <c r="AA7" s="370"/>
      <c r="AB7" s="370"/>
      <c r="AC7" s="370"/>
      <c r="AD7" s="370"/>
      <c r="AE7" s="370"/>
      <c r="AF7" s="370"/>
      <c r="AG7" s="370"/>
      <c r="AH7" s="370"/>
      <c r="AI7" s="370"/>
      <c r="AJ7" s="370"/>
      <c r="AK7" s="370"/>
      <c r="AL7" s="370"/>
      <c r="AM7" s="370"/>
      <c r="AN7" s="370"/>
      <c r="AO7" s="370"/>
      <c r="AP7" s="370"/>
      <c r="AQ7" s="370"/>
      <c r="AR7" s="370"/>
      <c r="AS7" s="370"/>
      <c r="AT7" s="370"/>
      <c r="AU7" s="370"/>
      <c r="AV7" s="370"/>
      <c r="AW7" s="370"/>
      <c r="AX7" s="370"/>
      <c r="AY7" s="370"/>
      <c r="AZ7" s="370"/>
      <c r="BA7" s="370"/>
      <c r="BB7" s="370"/>
      <c r="BC7" s="370"/>
      <c r="BD7" s="370"/>
      <c r="BE7" s="370"/>
      <c r="BF7" s="370"/>
      <c r="BG7" s="370"/>
      <c r="BH7" s="370"/>
      <c r="BI7" s="370"/>
      <c r="BJ7" s="370"/>
      <c r="BK7" s="370"/>
      <c r="BL7" s="370"/>
      <c r="BM7" s="370"/>
      <c r="BN7" s="370"/>
      <c r="BO7" s="370"/>
      <c r="BP7" s="370"/>
      <c r="BQ7" s="370"/>
      <c r="BR7" s="370"/>
      <c r="BS7" s="370"/>
      <c r="BT7" s="370"/>
      <c r="BU7" s="370"/>
      <c r="BV7" s="370"/>
      <c r="BW7" s="370"/>
      <c r="BX7" s="370"/>
    </row>
    <row r="8" spans="1:118">
      <c r="A8" s="87"/>
      <c r="B8" s="87"/>
      <c r="C8" s="87"/>
      <c r="D8" s="87"/>
      <c r="E8" s="87"/>
      <c r="F8" s="87"/>
      <c r="G8" s="87"/>
      <c r="H8" s="87"/>
      <c r="I8" s="87"/>
      <c r="J8" s="87"/>
      <c r="K8" s="87"/>
      <c r="L8" s="87"/>
      <c r="M8" s="87"/>
      <c r="N8" s="87"/>
      <c r="O8" s="87"/>
      <c r="P8" s="87"/>
      <c r="Q8" s="87"/>
      <c r="R8" s="87"/>
      <c r="S8" s="87"/>
      <c r="T8" s="87"/>
      <c r="U8" s="87"/>
      <c r="V8" s="87"/>
      <c r="W8" s="5"/>
      <c r="X8" s="5"/>
      <c r="Y8" s="5"/>
      <c r="Z8" s="5"/>
      <c r="AA8" s="5"/>
      <c r="AB8" s="5"/>
      <c r="AC8" s="5"/>
      <c r="AD8" s="5"/>
      <c r="AE8" s="5"/>
      <c r="AF8" s="5"/>
      <c r="AG8" s="5"/>
      <c r="AH8" s="5"/>
      <c r="AI8" s="87"/>
      <c r="AJ8" s="5"/>
      <c r="AK8" s="87"/>
      <c r="AL8" s="87"/>
      <c r="AM8" s="87"/>
      <c r="AN8" s="87"/>
      <c r="AO8" s="87"/>
      <c r="AP8" s="87"/>
      <c r="AQ8" s="87"/>
      <c r="AR8" s="87"/>
      <c r="AS8" s="87"/>
      <c r="AT8" s="87"/>
      <c r="AU8" s="87"/>
      <c r="AV8" s="87"/>
      <c r="AW8" s="87"/>
      <c r="AX8" s="87"/>
    </row>
    <row r="9" spans="1:118" ht="18.75">
      <c r="A9" s="354" t="s">
        <v>780</v>
      </c>
      <c r="B9" s="354"/>
      <c r="C9" s="354"/>
      <c r="D9" s="354"/>
      <c r="E9" s="354"/>
      <c r="F9" s="354"/>
      <c r="G9" s="354"/>
      <c r="H9" s="354"/>
      <c r="I9" s="354"/>
      <c r="J9" s="354"/>
      <c r="K9" s="354"/>
      <c r="L9" s="354"/>
      <c r="M9" s="354"/>
      <c r="N9" s="354"/>
      <c r="O9" s="354"/>
      <c r="P9" s="354"/>
      <c r="Q9" s="354"/>
      <c r="R9" s="354"/>
      <c r="S9" s="354"/>
      <c r="T9" s="354"/>
      <c r="U9" s="354"/>
      <c r="V9" s="354"/>
      <c r="W9" s="354"/>
      <c r="X9" s="354"/>
      <c r="Y9" s="354"/>
      <c r="Z9" s="354"/>
      <c r="AA9" s="354"/>
      <c r="AB9" s="354"/>
      <c r="AC9" s="354"/>
      <c r="AD9" s="354"/>
      <c r="AE9" s="354"/>
      <c r="AF9" s="354"/>
      <c r="AG9" s="354"/>
      <c r="AH9" s="354"/>
      <c r="AI9" s="354"/>
      <c r="AJ9" s="354"/>
      <c r="AK9" s="354"/>
      <c r="AL9" s="354"/>
      <c r="AM9" s="354"/>
      <c r="AN9" s="354"/>
      <c r="AO9" s="354"/>
      <c r="AP9" s="354"/>
      <c r="AQ9" s="354"/>
      <c r="AR9" s="354"/>
      <c r="AS9" s="354"/>
      <c r="AT9" s="354"/>
      <c r="AU9" s="354"/>
      <c r="AV9" s="354"/>
      <c r="AW9" s="354"/>
      <c r="AX9" s="354"/>
      <c r="AY9" s="354"/>
      <c r="AZ9" s="354"/>
      <c r="BA9" s="354"/>
      <c r="BB9" s="354"/>
      <c r="BC9" s="354"/>
      <c r="BD9" s="354"/>
      <c r="BE9" s="354"/>
      <c r="BF9" s="354"/>
      <c r="BG9" s="354"/>
      <c r="BH9" s="354"/>
      <c r="BI9" s="354"/>
      <c r="BJ9" s="354"/>
      <c r="BK9" s="354"/>
      <c r="BL9" s="354"/>
      <c r="BM9" s="354"/>
      <c r="BN9" s="354"/>
      <c r="BO9" s="354"/>
      <c r="BP9" s="354"/>
      <c r="BQ9" s="354"/>
      <c r="BR9" s="354"/>
      <c r="BS9" s="354"/>
      <c r="BT9" s="354"/>
      <c r="BU9" s="354"/>
      <c r="BV9" s="354"/>
      <c r="BW9" s="354"/>
      <c r="BX9" s="354"/>
    </row>
    <row r="11" spans="1:118" ht="18.75">
      <c r="A11" s="354" t="s">
        <v>778</v>
      </c>
      <c r="B11" s="354"/>
      <c r="C11" s="354"/>
      <c r="D11" s="354"/>
      <c r="E11" s="354"/>
      <c r="F11" s="354"/>
      <c r="G11" s="354"/>
      <c r="H11" s="354"/>
      <c r="I11" s="354"/>
      <c r="J11" s="354"/>
      <c r="K11" s="354"/>
      <c r="L11" s="354"/>
      <c r="M11" s="354"/>
      <c r="N11" s="354"/>
      <c r="O11" s="354"/>
      <c r="P11" s="354"/>
      <c r="Q11" s="354"/>
      <c r="R11" s="354"/>
      <c r="S11" s="354"/>
      <c r="T11" s="354"/>
      <c r="U11" s="354"/>
      <c r="V11" s="354"/>
      <c r="W11" s="354"/>
      <c r="X11" s="354"/>
      <c r="Y11" s="354"/>
      <c r="Z11" s="354"/>
      <c r="AA11" s="354"/>
      <c r="AB11" s="354"/>
      <c r="AC11" s="354"/>
      <c r="AD11" s="354"/>
      <c r="AE11" s="354"/>
      <c r="AF11" s="354"/>
      <c r="AG11" s="354"/>
      <c r="AH11" s="354"/>
      <c r="AI11" s="354"/>
      <c r="AJ11" s="354"/>
      <c r="AK11" s="354"/>
      <c r="AL11" s="354"/>
      <c r="AM11" s="354"/>
      <c r="AN11" s="354"/>
      <c r="AO11" s="354"/>
      <c r="AP11" s="354"/>
      <c r="AQ11" s="354"/>
      <c r="AR11" s="354"/>
      <c r="AS11" s="354"/>
      <c r="AT11" s="354"/>
      <c r="AU11" s="354"/>
      <c r="AV11" s="354"/>
      <c r="AW11" s="354"/>
      <c r="AX11" s="354"/>
      <c r="AY11" s="354"/>
      <c r="AZ11" s="354"/>
      <c r="BA11" s="354"/>
      <c r="BB11" s="354"/>
      <c r="BC11" s="354"/>
      <c r="BD11" s="354"/>
      <c r="BE11" s="354"/>
      <c r="BF11" s="354"/>
      <c r="BG11" s="354"/>
      <c r="BH11" s="354"/>
      <c r="BI11" s="354"/>
      <c r="BJ11" s="354"/>
      <c r="BK11" s="354"/>
      <c r="BL11" s="354"/>
      <c r="BM11" s="354"/>
      <c r="BN11" s="354"/>
      <c r="BO11" s="354"/>
      <c r="BP11" s="354"/>
      <c r="BQ11" s="354"/>
      <c r="BR11" s="354"/>
      <c r="BS11" s="354"/>
      <c r="BT11" s="354"/>
      <c r="BU11" s="354"/>
      <c r="BV11" s="354"/>
      <c r="BW11" s="354"/>
      <c r="BX11" s="354"/>
    </row>
    <row r="12" spans="1:118">
      <c r="A12" s="371" t="s">
        <v>160</v>
      </c>
      <c r="B12" s="371"/>
      <c r="C12" s="371"/>
      <c r="D12" s="371"/>
      <c r="E12" s="371"/>
      <c r="F12" s="371"/>
      <c r="G12" s="371"/>
      <c r="H12" s="371"/>
      <c r="I12" s="371"/>
      <c r="J12" s="371"/>
      <c r="K12" s="371"/>
      <c r="L12" s="371"/>
      <c r="M12" s="371"/>
      <c r="N12" s="371"/>
      <c r="O12" s="371"/>
      <c r="P12" s="371"/>
      <c r="Q12" s="371"/>
      <c r="R12" s="371"/>
      <c r="S12" s="371"/>
      <c r="T12" s="371"/>
      <c r="U12" s="371"/>
      <c r="V12" s="371"/>
      <c r="W12" s="371"/>
      <c r="X12" s="371"/>
      <c r="Y12" s="371"/>
      <c r="Z12" s="371"/>
      <c r="AA12" s="371"/>
      <c r="AB12" s="371"/>
      <c r="AC12" s="371"/>
      <c r="AD12" s="371"/>
      <c r="AE12" s="371"/>
      <c r="AF12" s="371"/>
      <c r="AG12" s="371"/>
      <c r="AH12" s="371"/>
      <c r="AI12" s="371"/>
      <c r="AJ12" s="371"/>
      <c r="AK12" s="371"/>
      <c r="AL12" s="371"/>
      <c r="AM12" s="371"/>
      <c r="AN12" s="371"/>
      <c r="AO12" s="371"/>
      <c r="AP12" s="371"/>
      <c r="AQ12" s="371"/>
      <c r="AR12" s="371"/>
      <c r="AS12" s="371"/>
      <c r="AT12" s="371"/>
      <c r="AU12" s="371"/>
      <c r="AV12" s="371"/>
      <c r="AW12" s="371"/>
      <c r="AX12" s="371"/>
      <c r="AY12" s="371"/>
      <c r="AZ12" s="371"/>
      <c r="BA12" s="371"/>
      <c r="BB12" s="371"/>
      <c r="BC12" s="371"/>
      <c r="BD12" s="371"/>
      <c r="BE12" s="371"/>
      <c r="BF12" s="371"/>
      <c r="BG12" s="371"/>
      <c r="BH12" s="371"/>
      <c r="BI12" s="371"/>
      <c r="BJ12" s="371"/>
      <c r="BK12" s="371"/>
      <c r="BL12" s="371"/>
      <c r="BM12" s="371"/>
      <c r="BN12" s="371"/>
      <c r="BO12" s="371"/>
      <c r="BP12" s="371"/>
      <c r="BQ12" s="371"/>
      <c r="BR12" s="371"/>
      <c r="BS12" s="371"/>
      <c r="BT12" s="371"/>
      <c r="BU12" s="371"/>
      <c r="BV12" s="371"/>
      <c r="BW12" s="371"/>
      <c r="BX12" s="371"/>
    </row>
    <row r="13" spans="1:118">
      <c r="A13" s="445"/>
      <c r="B13" s="445"/>
      <c r="C13" s="445"/>
      <c r="D13" s="445"/>
      <c r="E13" s="445"/>
      <c r="F13" s="445"/>
      <c r="G13" s="445"/>
      <c r="H13" s="445"/>
      <c r="I13" s="445"/>
      <c r="J13" s="445"/>
      <c r="K13" s="445"/>
      <c r="L13" s="445"/>
      <c r="M13" s="445"/>
      <c r="N13" s="445"/>
      <c r="O13" s="445"/>
      <c r="P13" s="445"/>
      <c r="Q13" s="445"/>
      <c r="R13" s="445"/>
      <c r="S13" s="445"/>
      <c r="T13" s="445"/>
      <c r="U13" s="445"/>
      <c r="V13" s="445"/>
      <c r="W13" s="445"/>
      <c r="X13" s="445"/>
      <c r="Y13" s="445"/>
      <c r="Z13" s="445"/>
      <c r="AA13" s="445"/>
      <c r="AB13" s="445"/>
      <c r="AC13" s="445"/>
      <c r="AD13" s="445"/>
      <c r="AE13" s="445"/>
      <c r="AF13" s="445"/>
      <c r="AG13" s="445"/>
      <c r="AH13" s="445"/>
      <c r="AI13" s="445"/>
      <c r="AJ13" s="445"/>
      <c r="AK13" s="445"/>
      <c r="AL13" s="445"/>
      <c r="AM13" s="445"/>
      <c r="AN13" s="445"/>
      <c r="AO13" s="445"/>
      <c r="AP13" s="445"/>
      <c r="AQ13" s="445"/>
      <c r="AR13" s="445"/>
      <c r="AS13" s="445"/>
      <c r="AT13" s="445"/>
      <c r="AU13" s="445"/>
      <c r="AV13" s="445"/>
      <c r="AW13" s="445"/>
      <c r="AX13" s="445"/>
      <c r="AY13" s="445"/>
      <c r="AZ13" s="214"/>
      <c r="BA13" s="214"/>
      <c r="BB13" s="214"/>
      <c r="BC13" s="214"/>
      <c r="BD13" s="214"/>
      <c r="BE13" s="214"/>
      <c r="BF13" s="214"/>
      <c r="BG13" s="214"/>
      <c r="BH13" s="214"/>
      <c r="BI13" s="214"/>
      <c r="BJ13" s="214"/>
      <c r="BK13" s="214"/>
      <c r="BL13" s="214"/>
      <c r="BM13" s="214"/>
      <c r="BN13" s="214"/>
      <c r="BO13" s="214"/>
      <c r="BP13" s="214"/>
      <c r="BQ13" s="214"/>
      <c r="BR13" s="214"/>
      <c r="BS13" s="214"/>
      <c r="BT13" s="214"/>
      <c r="BU13" s="214"/>
      <c r="BV13" s="214"/>
      <c r="BW13" s="214"/>
    </row>
    <row r="14" spans="1:118" ht="38.25" customHeight="1">
      <c r="A14" s="426" t="s">
        <v>167</v>
      </c>
      <c r="B14" s="426" t="s">
        <v>31</v>
      </c>
      <c r="C14" s="426" t="s">
        <v>819</v>
      </c>
      <c r="D14" s="435" t="s">
        <v>820</v>
      </c>
      <c r="E14" s="436"/>
      <c r="F14" s="436"/>
      <c r="G14" s="436"/>
      <c r="H14" s="436"/>
      <c r="I14" s="436"/>
      <c r="J14" s="436"/>
      <c r="K14" s="436"/>
      <c r="L14" s="436"/>
      <c r="M14" s="436"/>
      <c r="N14" s="436"/>
      <c r="O14" s="437"/>
      <c r="P14" s="432" t="s">
        <v>327</v>
      </c>
      <c r="Q14" s="433"/>
      <c r="R14" s="433"/>
      <c r="S14" s="433"/>
      <c r="T14" s="433"/>
      <c r="U14" s="433"/>
      <c r="V14" s="433"/>
      <c r="W14" s="433"/>
      <c r="X14" s="433"/>
      <c r="Y14" s="433"/>
      <c r="Z14" s="433"/>
      <c r="AA14" s="433"/>
      <c r="AB14" s="433"/>
      <c r="AC14" s="433"/>
      <c r="AD14" s="433"/>
      <c r="AE14" s="433"/>
      <c r="AF14" s="433"/>
      <c r="AG14" s="433"/>
      <c r="AH14" s="433"/>
      <c r="AI14" s="433"/>
      <c r="AJ14" s="433"/>
      <c r="AK14" s="433"/>
      <c r="AL14" s="433"/>
      <c r="AM14" s="433"/>
      <c r="AN14" s="433"/>
      <c r="AO14" s="433"/>
      <c r="AP14" s="433"/>
      <c r="AQ14" s="433"/>
      <c r="AR14" s="433"/>
      <c r="AS14" s="433"/>
      <c r="AT14" s="433"/>
      <c r="AU14" s="433"/>
      <c r="AV14" s="433"/>
      <c r="AW14" s="433"/>
      <c r="AX14" s="433"/>
      <c r="AY14" s="433"/>
      <c r="AZ14" s="433"/>
      <c r="BA14" s="433"/>
      <c r="BB14" s="433"/>
      <c r="BC14" s="433"/>
      <c r="BD14" s="433"/>
      <c r="BE14" s="433"/>
      <c r="BF14" s="433"/>
      <c r="BG14" s="433"/>
      <c r="BH14" s="433"/>
      <c r="BI14" s="433"/>
      <c r="BJ14" s="433"/>
      <c r="BK14" s="433"/>
      <c r="BL14" s="433"/>
      <c r="BM14" s="433"/>
      <c r="BN14" s="433"/>
      <c r="BO14" s="433"/>
      <c r="BP14" s="433"/>
      <c r="BQ14" s="433"/>
      <c r="BR14" s="433"/>
      <c r="BS14" s="433"/>
      <c r="BT14" s="433"/>
      <c r="BU14" s="433"/>
      <c r="BV14" s="433"/>
      <c r="BW14" s="434"/>
      <c r="BX14" s="401" t="s">
        <v>164</v>
      </c>
    </row>
    <row r="15" spans="1:118" ht="15.75" customHeight="1">
      <c r="A15" s="426"/>
      <c r="B15" s="426"/>
      <c r="C15" s="426"/>
      <c r="D15" s="438"/>
      <c r="E15" s="439"/>
      <c r="F15" s="439"/>
      <c r="G15" s="439"/>
      <c r="H15" s="439"/>
      <c r="I15" s="439"/>
      <c r="J15" s="439"/>
      <c r="K15" s="439"/>
      <c r="L15" s="439"/>
      <c r="M15" s="439"/>
      <c r="N15" s="439"/>
      <c r="O15" s="440"/>
      <c r="P15" s="408" t="s">
        <v>785</v>
      </c>
      <c r="Q15" s="408"/>
      <c r="R15" s="408"/>
      <c r="S15" s="408"/>
      <c r="T15" s="408"/>
      <c r="U15" s="408"/>
      <c r="V15" s="408"/>
      <c r="W15" s="408"/>
      <c r="X15" s="408"/>
      <c r="Y15" s="408"/>
      <c r="Z15" s="408"/>
      <c r="AA15" s="408"/>
      <c r="AB15" s="408" t="s">
        <v>796</v>
      </c>
      <c r="AC15" s="408"/>
      <c r="AD15" s="408"/>
      <c r="AE15" s="408"/>
      <c r="AF15" s="408"/>
      <c r="AG15" s="408"/>
      <c r="AH15" s="408"/>
      <c r="AI15" s="408"/>
      <c r="AJ15" s="408"/>
      <c r="AK15" s="408"/>
      <c r="AL15" s="408"/>
      <c r="AM15" s="408"/>
      <c r="AN15" s="408" t="s">
        <v>821</v>
      </c>
      <c r="AO15" s="408"/>
      <c r="AP15" s="408"/>
      <c r="AQ15" s="408"/>
      <c r="AR15" s="408"/>
      <c r="AS15" s="408"/>
      <c r="AT15" s="408"/>
      <c r="AU15" s="408"/>
      <c r="AV15" s="408"/>
      <c r="AW15" s="408"/>
      <c r="AX15" s="408"/>
      <c r="AY15" s="408"/>
      <c r="AZ15" s="408" t="s">
        <v>822</v>
      </c>
      <c r="BA15" s="408"/>
      <c r="BB15" s="408"/>
      <c r="BC15" s="408"/>
      <c r="BD15" s="408"/>
      <c r="BE15" s="408"/>
      <c r="BF15" s="408"/>
      <c r="BG15" s="408"/>
      <c r="BH15" s="408"/>
      <c r="BI15" s="408"/>
      <c r="BJ15" s="408"/>
      <c r="BK15" s="408"/>
      <c r="BL15" s="408" t="s">
        <v>823</v>
      </c>
      <c r="BM15" s="408"/>
      <c r="BN15" s="408"/>
      <c r="BO15" s="408"/>
      <c r="BP15" s="408"/>
      <c r="BQ15" s="408"/>
      <c r="BR15" s="408"/>
      <c r="BS15" s="408"/>
      <c r="BT15" s="408"/>
      <c r="BU15" s="408"/>
      <c r="BV15" s="408"/>
      <c r="BW15" s="408"/>
      <c r="BX15" s="401"/>
      <c r="CM15" s="446"/>
      <c r="CN15" s="446"/>
      <c r="CO15" s="446"/>
      <c r="CP15" s="446"/>
      <c r="CQ15" s="446"/>
      <c r="CR15" s="446"/>
      <c r="CS15" s="446"/>
      <c r="CT15" s="446"/>
      <c r="CU15" s="446"/>
      <c r="CV15" s="446"/>
      <c r="CW15" s="446"/>
      <c r="CX15" s="446"/>
      <c r="CY15" s="446"/>
      <c r="CZ15" s="446"/>
      <c r="DA15" s="446"/>
      <c r="DB15" s="446"/>
      <c r="DC15" s="446"/>
      <c r="DD15" s="446"/>
      <c r="DE15" s="446"/>
      <c r="DF15" s="446"/>
      <c r="DG15" s="446"/>
      <c r="DH15" s="446"/>
      <c r="DI15" s="446"/>
      <c r="DJ15" s="446"/>
      <c r="DK15" s="446"/>
      <c r="DL15" s="446"/>
      <c r="DM15" s="446"/>
      <c r="DN15" s="446"/>
    </row>
    <row r="16" spans="1:118">
      <c r="A16" s="426"/>
      <c r="B16" s="426"/>
      <c r="C16" s="426"/>
      <c r="D16" s="441"/>
      <c r="E16" s="442"/>
      <c r="F16" s="442"/>
      <c r="G16" s="442"/>
      <c r="H16" s="442"/>
      <c r="I16" s="442"/>
      <c r="J16" s="442"/>
      <c r="K16" s="442"/>
      <c r="L16" s="442"/>
      <c r="M16" s="442"/>
      <c r="N16" s="442"/>
      <c r="O16" s="443"/>
      <c r="P16" s="408"/>
      <c r="Q16" s="408"/>
      <c r="R16" s="408"/>
      <c r="S16" s="408"/>
      <c r="T16" s="408"/>
      <c r="U16" s="408"/>
      <c r="V16" s="408"/>
      <c r="W16" s="408"/>
      <c r="X16" s="408"/>
      <c r="Y16" s="408"/>
      <c r="Z16" s="408"/>
      <c r="AA16" s="408"/>
      <c r="AB16" s="408"/>
      <c r="AC16" s="408"/>
      <c r="AD16" s="408"/>
      <c r="AE16" s="408"/>
      <c r="AF16" s="408"/>
      <c r="AG16" s="408"/>
      <c r="AH16" s="408"/>
      <c r="AI16" s="408"/>
      <c r="AJ16" s="408"/>
      <c r="AK16" s="408"/>
      <c r="AL16" s="408"/>
      <c r="AM16" s="408"/>
      <c r="AN16" s="408"/>
      <c r="AO16" s="408"/>
      <c r="AP16" s="408"/>
      <c r="AQ16" s="408"/>
      <c r="AR16" s="408"/>
      <c r="AS16" s="408"/>
      <c r="AT16" s="408"/>
      <c r="AU16" s="408"/>
      <c r="AV16" s="408"/>
      <c r="AW16" s="408"/>
      <c r="AX16" s="408"/>
      <c r="AY16" s="408"/>
      <c r="AZ16" s="408"/>
      <c r="BA16" s="408"/>
      <c r="BB16" s="408"/>
      <c r="BC16" s="408"/>
      <c r="BD16" s="408"/>
      <c r="BE16" s="408"/>
      <c r="BF16" s="408"/>
      <c r="BG16" s="408"/>
      <c r="BH16" s="408"/>
      <c r="BI16" s="408"/>
      <c r="BJ16" s="408"/>
      <c r="BK16" s="408"/>
      <c r="BL16" s="408"/>
      <c r="BM16" s="408"/>
      <c r="BN16" s="408"/>
      <c r="BO16" s="408"/>
      <c r="BP16" s="408"/>
      <c r="BQ16" s="408"/>
      <c r="BR16" s="408"/>
      <c r="BS16" s="408"/>
      <c r="BT16" s="408"/>
      <c r="BU16" s="408"/>
      <c r="BV16" s="408"/>
      <c r="BW16" s="408"/>
      <c r="BX16" s="401"/>
      <c r="CM16" s="446"/>
      <c r="CN16" s="446"/>
      <c r="CO16" s="446"/>
      <c r="CP16" s="446"/>
      <c r="CQ16" s="446"/>
      <c r="CR16" s="446"/>
      <c r="CS16" s="446"/>
      <c r="CT16" s="446"/>
      <c r="CU16" s="446"/>
      <c r="CV16" s="446"/>
      <c r="CW16" s="446"/>
      <c r="CX16" s="446"/>
      <c r="CY16" s="446"/>
      <c r="CZ16" s="446"/>
      <c r="DA16" s="446"/>
      <c r="DB16" s="446"/>
      <c r="DC16" s="446"/>
      <c r="DD16" s="446"/>
      <c r="DE16" s="446"/>
      <c r="DF16" s="446"/>
      <c r="DG16" s="446"/>
      <c r="DH16" s="446"/>
      <c r="DI16" s="446"/>
      <c r="DJ16" s="446"/>
      <c r="DK16" s="446"/>
      <c r="DL16" s="446"/>
      <c r="DM16" s="446"/>
      <c r="DN16" s="446"/>
    </row>
    <row r="17" spans="1:118" ht="39" customHeight="1">
      <c r="A17" s="426"/>
      <c r="B17" s="426"/>
      <c r="C17" s="426"/>
      <c r="D17" s="408" t="s">
        <v>162</v>
      </c>
      <c r="E17" s="408"/>
      <c r="F17" s="408"/>
      <c r="G17" s="408"/>
      <c r="H17" s="408"/>
      <c r="I17" s="408"/>
      <c r="J17" s="401" t="s">
        <v>394</v>
      </c>
      <c r="K17" s="401"/>
      <c r="L17" s="401"/>
      <c r="M17" s="401"/>
      <c r="N17" s="401"/>
      <c r="O17" s="401"/>
      <c r="P17" s="408" t="s">
        <v>390</v>
      </c>
      <c r="Q17" s="408"/>
      <c r="R17" s="408"/>
      <c r="S17" s="408"/>
      <c r="T17" s="408"/>
      <c r="U17" s="408"/>
      <c r="V17" s="401" t="s">
        <v>394</v>
      </c>
      <c r="W17" s="401"/>
      <c r="X17" s="401"/>
      <c r="Y17" s="401"/>
      <c r="Z17" s="401"/>
      <c r="AA17" s="401"/>
      <c r="AB17" s="408" t="s">
        <v>19</v>
      </c>
      <c r="AC17" s="408"/>
      <c r="AD17" s="408"/>
      <c r="AE17" s="408"/>
      <c r="AF17" s="408"/>
      <c r="AG17" s="408"/>
      <c r="AH17" s="401" t="s">
        <v>394</v>
      </c>
      <c r="AI17" s="401"/>
      <c r="AJ17" s="401"/>
      <c r="AK17" s="401"/>
      <c r="AL17" s="401"/>
      <c r="AM17" s="401"/>
      <c r="AN17" s="408" t="s">
        <v>19</v>
      </c>
      <c r="AO17" s="408"/>
      <c r="AP17" s="408"/>
      <c r="AQ17" s="408"/>
      <c r="AR17" s="408"/>
      <c r="AS17" s="408"/>
      <c r="AT17" s="401" t="s">
        <v>394</v>
      </c>
      <c r="AU17" s="401"/>
      <c r="AV17" s="401"/>
      <c r="AW17" s="401"/>
      <c r="AX17" s="401"/>
      <c r="AY17" s="401"/>
      <c r="AZ17" s="408" t="s">
        <v>19</v>
      </c>
      <c r="BA17" s="408"/>
      <c r="BB17" s="408"/>
      <c r="BC17" s="408"/>
      <c r="BD17" s="408"/>
      <c r="BE17" s="408"/>
      <c r="BF17" s="401" t="s">
        <v>394</v>
      </c>
      <c r="BG17" s="401"/>
      <c r="BH17" s="401"/>
      <c r="BI17" s="401"/>
      <c r="BJ17" s="401"/>
      <c r="BK17" s="401"/>
      <c r="BL17" s="408" t="s">
        <v>19</v>
      </c>
      <c r="BM17" s="408"/>
      <c r="BN17" s="408"/>
      <c r="BO17" s="408"/>
      <c r="BP17" s="408"/>
      <c r="BQ17" s="408"/>
      <c r="BR17" s="401" t="s">
        <v>394</v>
      </c>
      <c r="BS17" s="401"/>
      <c r="BT17" s="401"/>
      <c r="BU17" s="401"/>
      <c r="BV17" s="401"/>
      <c r="BW17" s="401"/>
      <c r="BX17" s="401"/>
      <c r="CM17" s="447"/>
      <c r="CN17" s="447"/>
      <c r="CO17" s="447"/>
      <c r="CP17" s="447"/>
      <c r="CQ17" s="447"/>
      <c r="CR17" s="447"/>
      <c r="CS17" s="447"/>
      <c r="CT17" s="447"/>
      <c r="CU17" s="447"/>
      <c r="CV17" s="447"/>
      <c r="CW17" s="447"/>
      <c r="CX17" s="447"/>
      <c r="CY17" s="447"/>
      <c r="CZ17" s="447"/>
      <c r="DA17" s="447"/>
      <c r="DB17" s="447"/>
      <c r="DC17" s="447"/>
      <c r="DD17" s="447"/>
      <c r="DE17" s="447"/>
      <c r="DF17" s="447"/>
      <c r="DG17" s="447"/>
      <c r="DH17" s="439"/>
      <c r="DI17" s="439"/>
      <c r="DJ17" s="439"/>
      <c r="DK17" s="439"/>
      <c r="DL17" s="439"/>
      <c r="DM17" s="439"/>
      <c r="DN17" s="439"/>
    </row>
    <row r="18" spans="1:118" ht="54.75" customHeight="1">
      <c r="A18" s="426"/>
      <c r="B18" s="426"/>
      <c r="C18" s="426"/>
      <c r="D18" s="82" t="s">
        <v>61</v>
      </c>
      <c r="E18" s="82" t="s">
        <v>5</v>
      </c>
      <c r="F18" s="82" t="s">
        <v>6</v>
      </c>
      <c r="G18" s="86" t="s">
        <v>255</v>
      </c>
      <c r="H18" s="82" t="s">
        <v>2</v>
      </c>
      <c r="I18" s="82" t="s">
        <v>145</v>
      </c>
      <c r="J18" s="82" t="s">
        <v>61</v>
      </c>
      <c r="K18" s="82" t="s">
        <v>5</v>
      </c>
      <c r="L18" s="82" t="s">
        <v>6</v>
      </c>
      <c r="M18" s="86" t="s">
        <v>255</v>
      </c>
      <c r="N18" s="82" t="s">
        <v>2</v>
      </c>
      <c r="O18" s="82" t="s">
        <v>145</v>
      </c>
      <c r="P18" s="82" t="s">
        <v>61</v>
      </c>
      <c r="Q18" s="82" t="s">
        <v>5</v>
      </c>
      <c r="R18" s="82" t="s">
        <v>6</v>
      </c>
      <c r="S18" s="86" t="s">
        <v>255</v>
      </c>
      <c r="T18" s="82" t="s">
        <v>2</v>
      </c>
      <c r="U18" s="82" t="s">
        <v>919</v>
      </c>
      <c r="V18" s="82" t="s">
        <v>61</v>
      </c>
      <c r="W18" s="82" t="s">
        <v>5</v>
      </c>
      <c r="X18" s="82" t="s">
        <v>6</v>
      </c>
      <c r="Y18" s="86" t="s">
        <v>255</v>
      </c>
      <c r="Z18" s="82" t="s">
        <v>2</v>
      </c>
      <c r="AA18" s="82" t="s">
        <v>145</v>
      </c>
      <c r="AB18" s="82" t="s">
        <v>61</v>
      </c>
      <c r="AC18" s="82" t="s">
        <v>5</v>
      </c>
      <c r="AD18" s="82" t="s">
        <v>6</v>
      </c>
      <c r="AE18" s="86" t="s">
        <v>255</v>
      </c>
      <c r="AF18" s="82" t="s">
        <v>2</v>
      </c>
      <c r="AG18" s="82" t="s">
        <v>919</v>
      </c>
      <c r="AH18" s="82" t="s">
        <v>61</v>
      </c>
      <c r="AI18" s="82" t="s">
        <v>5</v>
      </c>
      <c r="AJ18" s="82" t="s">
        <v>6</v>
      </c>
      <c r="AK18" s="86" t="s">
        <v>255</v>
      </c>
      <c r="AL18" s="82" t="s">
        <v>2</v>
      </c>
      <c r="AM18" s="82" t="s">
        <v>145</v>
      </c>
      <c r="AN18" s="82" t="s">
        <v>61</v>
      </c>
      <c r="AO18" s="82" t="s">
        <v>5</v>
      </c>
      <c r="AP18" s="82" t="s">
        <v>6</v>
      </c>
      <c r="AQ18" s="86" t="s">
        <v>255</v>
      </c>
      <c r="AR18" s="82" t="s">
        <v>2</v>
      </c>
      <c r="AS18" s="82" t="s">
        <v>919</v>
      </c>
      <c r="AT18" s="82" t="s">
        <v>61</v>
      </c>
      <c r="AU18" s="82" t="s">
        <v>5</v>
      </c>
      <c r="AV18" s="82" t="s">
        <v>6</v>
      </c>
      <c r="AW18" s="86" t="s">
        <v>255</v>
      </c>
      <c r="AX18" s="82" t="s">
        <v>2</v>
      </c>
      <c r="AY18" s="82" t="s">
        <v>145</v>
      </c>
      <c r="AZ18" s="82" t="s">
        <v>61</v>
      </c>
      <c r="BA18" s="82" t="s">
        <v>5</v>
      </c>
      <c r="BB18" s="82" t="s">
        <v>6</v>
      </c>
      <c r="BC18" s="210" t="s">
        <v>255</v>
      </c>
      <c r="BD18" s="82" t="s">
        <v>2</v>
      </c>
      <c r="BE18" s="82" t="s">
        <v>919</v>
      </c>
      <c r="BF18" s="82" t="s">
        <v>61</v>
      </c>
      <c r="BG18" s="82" t="s">
        <v>5</v>
      </c>
      <c r="BH18" s="82" t="s">
        <v>6</v>
      </c>
      <c r="BI18" s="210" t="s">
        <v>255</v>
      </c>
      <c r="BJ18" s="82" t="s">
        <v>2</v>
      </c>
      <c r="BK18" s="82" t="s">
        <v>145</v>
      </c>
      <c r="BL18" s="82" t="s">
        <v>61</v>
      </c>
      <c r="BM18" s="82" t="s">
        <v>5</v>
      </c>
      <c r="BN18" s="82" t="s">
        <v>6</v>
      </c>
      <c r="BO18" s="210" t="s">
        <v>255</v>
      </c>
      <c r="BP18" s="82" t="s">
        <v>2</v>
      </c>
      <c r="BQ18" s="82" t="s">
        <v>919</v>
      </c>
      <c r="BR18" s="82" t="s">
        <v>61</v>
      </c>
      <c r="BS18" s="82" t="s">
        <v>5</v>
      </c>
      <c r="BT18" s="82" t="s">
        <v>6</v>
      </c>
      <c r="BU18" s="210" t="s">
        <v>255</v>
      </c>
      <c r="BV18" s="82" t="s">
        <v>2</v>
      </c>
      <c r="BW18" s="82" t="s">
        <v>145</v>
      </c>
      <c r="BX18" s="401"/>
      <c r="CM18" s="71"/>
      <c r="CN18" s="71"/>
      <c r="CO18" s="71"/>
      <c r="CP18" s="21"/>
      <c r="CQ18" s="21"/>
      <c r="CR18" s="21"/>
      <c r="CS18" s="71"/>
      <c r="CT18" s="71"/>
      <c r="CU18" s="71"/>
      <c r="CV18" s="71"/>
      <c r="CW18" s="21"/>
      <c r="CX18" s="21"/>
      <c r="CY18" s="21"/>
      <c r="CZ18" s="71"/>
      <c r="DA18" s="71"/>
      <c r="DB18" s="71"/>
      <c r="DC18" s="71"/>
      <c r="DD18" s="21"/>
      <c r="DE18" s="21"/>
      <c r="DF18" s="21"/>
      <c r="DG18" s="71"/>
      <c r="DH18" s="71"/>
      <c r="DI18" s="71"/>
      <c r="DJ18" s="71"/>
      <c r="DK18" s="21"/>
      <c r="DL18" s="21"/>
      <c r="DM18" s="21"/>
      <c r="DN18" s="71"/>
    </row>
    <row r="19" spans="1:118" s="240" customFormat="1" ht="15">
      <c r="A19" s="238">
        <v>1</v>
      </c>
      <c r="B19" s="238">
        <v>2</v>
      </c>
      <c r="C19" s="238">
        <v>3</v>
      </c>
      <c r="D19" s="239" t="s">
        <v>105</v>
      </c>
      <c r="E19" s="239" t="s">
        <v>106</v>
      </c>
      <c r="F19" s="239" t="s">
        <v>107</v>
      </c>
      <c r="G19" s="239" t="s">
        <v>108</v>
      </c>
      <c r="H19" s="239" t="s">
        <v>109</v>
      </c>
      <c r="I19" s="239" t="s">
        <v>110</v>
      </c>
      <c r="J19" s="239" t="s">
        <v>177</v>
      </c>
      <c r="K19" s="239" t="s">
        <v>178</v>
      </c>
      <c r="L19" s="239" t="s">
        <v>179</v>
      </c>
      <c r="M19" s="239" t="s">
        <v>180</v>
      </c>
      <c r="N19" s="239" t="s">
        <v>181</v>
      </c>
      <c r="O19" s="239" t="s">
        <v>182</v>
      </c>
      <c r="P19" s="239" t="s">
        <v>201</v>
      </c>
      <c r="Q19" s="239" t="s">
        <v>202</v>
      </c>
      <c r="R19" s="239" t="s">
        <v>203</v>
      </c>
      <c r="S19" s="239" t="s">
        <v>204</v>
      </c>
      <c r="T19" s="239" t="s">
        <v>205</v>
      </c>
      <c r="U19" s="239" t="s">
        <v>206</v>
      </c>
      <c r="V19" s="239" t="s">
        <v>208</v>
      </c>
      <c r="W19" s="239" t="s">
        <v>209</v>
      </c>
      <c r="X19" s="239" t="s">
        <v>210</v>
      </c>
      <c r="Y19" s="239" t="s">
        <v>211</v>
      </c>
      <c r="Z19" s="239" t="s">
        <v>212</v>
      </c>
      <c r="AA19" s="239" t="s">
        <v>213</v>
      </c>
      <c r="AB19" s="239" t="s">
        <v>215</v>
      </c>
      <c r="AC19" s="239" t="s">
        <v>216</v>
      </c>
      <c r="AD19" s="239" t="s">
        <v>217</v>
      </c>
      <c r="AE19" s="239" t="s">
        <v>218</v>
      </c>
      <c r="AF19" s="239" t="s">
        <v>219</v>
      </c>
      <c r="AG19" s="239" t="s">
        <v>220</v>
      </c>
      <c r="AH19" s="239" t="s">
        <v>221</v>
      </c>
      <c r="AI19" s="239" t="s">
        <v>222</v>
      </c>
      <c r="AJ19" s="239" t="s">
        <v>223</v>
      </c>
      <c r="AK19" s="239" t="s">
        <v>224</v>
      </c>
      <c r="AL19" s="239" t="s">
        <v>225</v>
      </c>
      <c r="AM19" s="239" t="s">
        <v>226</v>
      </c>
      <c r="AN19" s="239" t="s">
        <v>227</v>
      </c>
      <c r="AO19" s="239" t="s">
        <v>228</v>
      </c>
      <c r="AP19" s="239" t="s">
        <v>229</v>
      </c>
      <c r="AQ19" s="239" t="s">
        <v>230</v>
      </c>
      <c r="AR19" s="239" t="s">
        <v>231</v>
      </c>
      <c r="AS19" s="239" t="s">
        <v>232</v>
      </c>
      <c r="AT19" s="239" t="s">
        <v>233</v>
      </c>
      <c r="AU19" s="239" t="s">
        <v>234</v>
      </c>
      <c r="AV19" s="239" t="s">
        <v>235</v>
      </c>
      <c r="AW19" s="239" t="s">
        <v>236</v>
      </c>
      <c r="AX19" s="239" t="s">
        <v>237</v>
      </c>
      <c r="AY19" s="239" t="s">
        <v>238</v>
      </c>
      <c r="AZ19" s="239" t="s">
        <v>895</v>
      </c>
      <c r="BA19" s="239" t="s">
        <v>896</v>
      </c>
      <c r="BB19" s="239" t="s">
        <v>897</v>
      </c>
      <c r="BC19" s="239" t="s">
        <v>898</v>
      </c>
      <c r="BD19" s="239" t="s">
        <v>899</v>
      </c>
      <c r="BE19" s="239" t="s">
        <v>900</v>
      </c>
      <c r="BF19" s="239" t="s">
        <v>901</v>
      </c>
      <c r="BG19" s="239" t="s">
        <v>902</v>
      </c>
      <c r="BH19" s="239" t="s">
        <v>903</v>
      </c>
      <c r="BI19" s="239" t="s">
        <v>904</v>
      </c>
      <c r="BJ19" s="239" t="s">
        <v>905</v>
      </c>
      <c r="BK19" s="239" t="s">
        <v>906</v>
      </c>
      <c r="BL19" s="239" t="s">
        <v>907</v>
      </c>
      <c r="BM19" s="239" t="s">
        <v>908</v>
      </c>
      <c r="BN19" s="239" t="s">
        <v>909</v>
      </c>
      <c r="BO19" s="239" t="s">
        <v>910</v>
      </c>
      <c r="BP19" s="239" t="s">
        <v>911</v>
      </c>
      <c r="BQ19" s="239" t="s">
        <v>912</v>
      </c>
      <c r="BR19" s="239" t="s">
        <v>913</v>
      </c>
      <c r="BS19" s="239" t="s">
        <v>914</v>
      </c>
      <c r="BT19" s="239" t="s">
        <v>915</v>
      </c>
      <c r="BU19" s="239" t="s">
        <v>916</v>
      </c>
      <c r="BV19" s="239" t="s">
        <v>917</v>
      </c>
      <c r="BW19" s="239" t="s">
        <v>918</v>
      </c>
      <c r="BX19" s="239" t="s">
        <v>99</v>
      </c>
      <c r="CM19" s="241"/>
      <c r="CN19" s="241"/>
      <c r="CO19" s="241"/>
      <c r="CP19" s="241"/>
      <c r="CQ19" s="241"/>
      <c r="CR19" s="241"/>
      <c r="CS19" s="241"/>
      <c r="CT19" s="241"/>
      <c r="CU19" s="241"/>
      <c r="CV19" s="241"/>
      <c r="CW19" s="241"/>
      <c r="CX19" s="241"/>
      <c r="CY19" s="241"/>
      <c r="CZ19" s="241"/>
      <c r="DA19" s="241"/>
      <c r="DB19" s="241"/>
      <c r="DC19" s="241"/>
      <c r="DD19" s="241"/>
      <c r="DE19" s="241"/>
      <c r="DF19" s="241"/>
      <c r="DG19" s="241"/>
      <c r="DH19" s="241"/>
      <c r="DI19" s="241"/>
      <c r="DJ19" s="241"/>
      <c r="DK19" s="241"/>
      <c r="DL19" s="241"/>
      <c r="DM19" s="241"/>
      <c r="DN19" s="241"/>
    </row>
    <row r="20" spans="1:118" s="192" customFormat="1" ht="49.5">
      <c r="A20" s="263"/>
      <c r="B20" s="283" t="s">
        <v>739</v>
      </c>
      <c r="C20" s="265" t="s">
        <v>725</v>
      </c>
      <c r="D20" s="294" t="s">
        <v>606</v>
      </c>
      <c r="E20" s="294" t="s">
        <v>606</v>
      </c>
      <c r="F20" s="294" t="s">
        <v>606</v>
      </c>
      <c r="G20" s="294" t="s">
        <v>606</v>
      </c>
      <c r="H20" s="294" t="s">
        <v>606</v>
      </c>
      <c r="I20" s="294" t="s">
        <v>606</v>
      </c>
      <c r="J20" s="294" t="s">
        <v>606</v>
      </c>
      <c r="K20" s="294" t="s">
        <v>606</v>
      </c>
      <c r="L20" s="294" t="s">
        <v>606</v>
      </c>
      <c r="M20" s="294" t="s">
        <v>606</v>
      </c>
      <c r="N20" s="294" t="s">
        <v>606</v>
      </c>
      <c r="O20" s="294" t="s">
        <v>606</v>
      </c>
      <c r="P20" s="294" t="s">
        <v>892</v>
      </c>
      <c r="Q20" s="294">
        <f>Q21</f>
        <v>0.1</v>
      </c>
      <c r="R20" s="294" t="s">
        <v>606</v>
      </c>
      <c r="S20" s="294">
        <f>S21+S33</f>
        <v>1.4000000000000001</v>
      </c>
      <c r="T20" s="294" t="s">
        <v>606</v>
      </c>
      <c r="U20" s="294">
        <f>U21</f>
        <v>1</v>
      </c>
      <c r="V20" s="294" t="s">
        <v>606</v>
      </c>
      <c r="W20" s="294" t="s">
        <v>606</v>
      </c>
      <c r="X20" s="294" t="s">
        <v>606</v>
      </c>
      <c r="Y20" s="294" t="s">
        <v>606</v>
      </c>
      <c r="Z20" s="294" t="s">
        <v>606</v>
      </c>
      <c r="AA20" s="294" t="s">
        <v>606</v>
      </c>
      <c r="AB20" s="294" t="s">
        <v>893</v>
      </c>
      <c r="AC20" s="294">
        <f>AC21</f>
        <v>0</v>
      </c>
      <c r="AD20" s="294" t="s">
        <v>606</v>
      </c>
      <c r="AE20" s="294">
        <f>AE21</f>
        <v>2</v>
      </c>
      <c r="AF20" s="294" t="s">
        <v>606</v>
      </c>
      <c r="AG20" s="294">
        <f>AG21</f>
        <v>0</v>
      </c>
      <c r="AH20" s="294" t="s">
        <v>606</v>
      </c>
      <c r="AI20" s="294" t="s">
        <v>606</v>
      </c>
      <c r="AJ20" s="294" t="s">
        <v>606</v>
      </c>
      <c r="AK20" s="294" t="s">
        <v>606</v>
      </c>
      <c r="AL20" s="294" t="s">
        <v>606</v>
      </c>
      <c r="AM20" s="294" t="s">
        <v>606</v>
      </c>
      <c r="AN20" s="294" t="s">
        <v>893</v>
      </c>
      <c r="AO20" s="294">
        <f>AO21</f>
        <v>0</v>
      </c>
      <c r="AP20" s="294" t="s">
        <v>606</v>
      </c>
      <c r="AQ20" s="294">
        <f>AQ21</f>
        <v>1.93</v>
      </c>
      <c r="AR20" s="294" t="s">
        <v>606</v>
      </c>
      <c r="AS20" s="294">
        <f>AS21</f>
        <v>0</v>
      </c>
      <c r="AT20" s="294" t="s">
        <v>606</v>
      </c>
      <c r="AU20" s="294" t="s">
        <v>606</v>
      </c>
      <c r="AV20" s="294" t="s">
        <v>606</v>
      </c>
      <c r="AW20" s="294" t="s">
        <v>606</v>
      </c>
      <c r="AX20" s="294" t="s">
        <v>606</v>
      </c>
      <c r="AY20" s="294" t="s">
        <v>606</v>
      </c>
      <c r="AZ20" s="294" t="s">
        <v>893</v>
      </c>
      <c r="BA20" s="294">
        <f>BA21</f>
        <v>0</v>
      </c>
      <c r="BB20" s="294" t="s">
        <v>606</v>
      </c>
      <c r="BC20" s="294">
        <f>BC21</f>
        <v>1.3</v>
      </c>
      <c r="BD20" s="294" t="s">
        <v>606</v>
      </c>
      <c r="BE20" s="294">
        <f>BE21</f>
        <v>0</v>
      </c>
      <c r="BF20" s="294" t="s">
        <v>606</v>
      </c>
      <c r="BG20" s="294" t="s">
        <v>606</v>
      </c>
      <c r="BH20" s="294" t="s">
        <v>606</v>
      </c>
      <c r="BI20" s="294" t="s">
        <v>606</v>
      </c>
      <c r="BJ20" s="294" t="s">
        <v>606</v>
      </c>
      <c r="BK20" s="294" t="s">
        <v>606</v>
      </c>
      <c r="BL20" s="294" t="s">
        <v>893</v>
      </c>
      <c r="BM20" s="294">
        <f>BM21</f>
        <v>0</v>
      </c>
      <c r="BN20" s="294" t="s">
        <v>606</v>
      </c>
      <c r="BO20" s="294">
        <f>BO21</f>
        <v>1.5</v>
      </c>
      <c r="BP20" s="294" t="s">
        <v>606</v>
      </c>
      <c r="BQ20" s="294">
        <f>BQ21</f>
        <v>0</v>
      </c>
      <c r="BR20" s="294" t="s">
        <v>606</v>
      </c>
      <c r="BS20" s="294" t="s">
        <v>606</v>
      </c>
      <c r="BT20" s="294" t="s">
        <v>606</v>
      </c>
      <c r="BU20" s="294" t="s">
        <v>606</v>
      </c>
      <c r="BV20" s="294" t="s">
        <v>606</v>
      </c>
      <c r="BW20" s="294" t="s">
        <v>606</v>
      </c>
      <c r="BX20" s="294" t="s">
        <v>606</v>
      </c>
      <c r="CM20" s="306"/>
      <c r="CN20" s="306"/>
      <c r="CO20" s="306"/>
      <c r="CP20" s="306"/>
      <c r="CQ20" s="306"/>
      <c r="CR20" s="306"/>
      <c r="CS20" s="306"/>
      <c r="CT20" s="306"/>
      <c r="CU20" s="306"/>
      <c r="CV20" s="306"/>
      <c r="CW20" s="306"/>
      <c r="CX20" s="306"/>
      <c r="CY20" s="306"/>
      <c r="CZ20" s="306"/>
      <c r="DA20" s="306"/>
      <c r="DB20" s="306"/>
      <c r="DC20" s="306"/>
      <c r="DD20" s="306"/>
      <c r="DE20" s="306"/>
      <c r="DF20" s="306"/>
      <c r="DG20" s="306"/>
      <c r="DH20" s="306"/>
      <c r="DI20" s="306"/>
      <c r="DJ20" s="306"/>
      <c r="DK20" s="306"/>
      <c r="DL20" s="306"/>
      <c r="DM20" s="306"/>
      <c r="DN20" s="306"/>
    </row>
    <row r="21" spans="1:118" s="192" customFormat="1" ht="47.25">
      <c r="A21" s="273" t="s">
        <v>524</v>
      </c>
      <c r="B21" s="274" t="s">
        <v>677</v>
      </c>
      <c r="C21" s="265" t="s">
        <v>725</v>
      </c>
      <c r="D21" s="294" t="s">
        <v>606</v>
      </c>
      <c r="E21" s="294" t="s">
        <v>606</v>
      </c>
      <c r="F21" s="294" t="s">
        <v>606</v>
      </c>
      <c r="G21" s="294" t="s">
        <v>606</v>
      </c>
      <c r="H21" s="294" t="s">
        <v>606</v>
      </c>
      <c r="I21" s="294" t="s">
        <v>606</v>
      </c>
      <c r="J21" s="294" t="s">
        <v>606</v>
      </c>
      <c r="K21" s="294" t="s">
        <v>606</v>
      </c>
      <c r="L21" s="294" t="s">
        <v>606</v>
      </c>
      <c r="M21" s="294" t="s">
        <v>606</v>
      </c>
      <c r="N21" s="294" t="s">
        <v>606</v>
      </c>
      <c r="O21" s="294" t="s">
        <v>606</v>
      </c>
      <c r="P21" s="294" t="s">
        <v>894</v>
      </c>
      <c r="Q21" s="294">
        <f>Q22</f>
        <v>0.1</v>
      </c>
      <c r="R21" s="294" t="s">
        <v>606</v>
      </c>
      <c r="S21" s="294">
        <f>S24</f>
        <v>1.1000000000000001</v>
      </c>
      <c r="T21" s="294" t="s">
        <v>606</v>
      </c>
      <c r="U21" s="294">
        <f>U32</f>
        <v>1</v>
      </c>
      <c r="V21" s="294" t="s">
        <v>606</v>
      </c>
      <c r="W21" s="294" t="s">
        <v>606</v>
      </c>
      <c r="X21" s="294" t="s">
        <v>606</v>
      </c>
      <c r="Y21" s="294" t="s">
        <v>606</v>
      </c>
      <c r="Z21" s="294" t="s">
        <v>606</v>
      </c>
      <c r="AA21" s="294" t="s">
        <v>606</v>
      </c>
      <c r="AB21" s="294" t="s">
        <v>893</v>
      </c>
      <c r="AC21" s="294">
        <f>AC22</f>
        <v>0</v>
      </c>
      <c r="AD21" s="294" t="s">
        <v>606</v>
      </c>
      <c r="AE21" s="294">
        <f>AE24</f>
        <v>2</v>
      </c>
      <c r="AF21" s="294" t="s">
        <v>606</v>
      </c>
      <c r="AG21" s="294">
        <f>AG31</f>
        <v>0</v>
      </c>
      <c r="AH21" s="294" t="s">
        <v>606</v>
      </c>
      <c r="AI21" s="294" t="s">
        <v>606</v>
      </c>
      <c r="AJ21" s="294" t="s">
        <v>606</v>
      </c>
      <c r="AK21" s="294" t="s">
        <v>606</v>
      </c>
      <c r="AL21" s="294" t="s">
        <v>606</v>
      </c>
      <c r="AM21" s="294" t="s">
        <v>606</v>
      </c>
      <c r="AN21" s="294" t="s">
        <v>893</v>
      </c>
      <c r="AO21" s="294">
        <f>AO22</f>
        <v>0</v>
      </c>
      <c r="AP21" s="294" t="s">
        <v>606</v>
      </c>
      <c r="AQ21" s="294">
        <f>AQ24</f>
        <v>1.93</v>
      </c>
      <c r="AR21" s="294" t="s">
        <v>606</v>
      </c>
      <c r="AS21" s="294">
        <f>AS31</f>
        <v>0</v>
      </c>
      <c r="AT21" s="294" t="s">
        <v>606</v>
      </c>
      <c r="AU21" s="294" t="s">
        <v>606</v>
      </c>
      <c r="AV21" s="294" t="s">
        <v>606</v>
      </c>
      <c r="AW21" s="294" t="s">
        <v>606</v>
      </c>
      <c r="AX21" s="294" t="s">
        <v>606</v>
      </c>
      <c r="AY21" s="294" t="s">
        <v>606</v>
      </c>
      <c r="AZ21" s="294" t="s">
        <v>893</v>
      </c>
      <c r="BA21" s="294">
        <f>BA22</f>
        <v>0</v>
      </c>
      <c r="BB21" s="294" t="str">
        <f>BB22</f>
        <v>нд</v>
      </c>
      <c r="BC21" s="294">
        <f>BC24</f>
        <v>1.3</v>
      </c>
      <c r="BD21" s="294" t="s">
        <v>606</v>
      </c>
      <c r="BE21" s="294">
        <f>BE31</f>
        <v>0</v>
      </c>
      <c r="BF21" s="294" t="s">
        <v>606</v>
      </c>
      <c r="BG21" s="294" t="s">
        <v>606</v>
      </c>
      <c r="BH21" s="294" t="s">
        <v>606</v>
      </c>
      <c r="BI21" s="294" t="s">
        <v>606</v>
      </c>
      <c r="BJ21" s="294" t="s">
        <v>606</v>
      </c>
      <c r="BK21" s="294" t="s">
        <v>606</v>
      </c>
      <c r="BL21" s="294" t="s">
        <v>893</v>
      </c>
      <c r="BM21" s="294">
        <f>BM22</f>
        <v>0</v>
      </c>
      <c r="BN21" s="294" t="s">
        <v>606</v>
      </c>
      <c r="BO21" s="294">
        <f>BO24</f>
        <v>1.5</v>
      </c>
      <c r="BP21" s="294" t="s">
        <v>606</v>
      </c>
      <c r="BQ21" s="294">
        <f>BQ31</f>
        <v>0</v>
      </c>
      <c r="BR21" s="294" t="s">
        <v>606</v>
      </c>
      <c r="BS21" s="294" t="s">
        <v>606</v>
      </c>
      <c r="BT21" s="294" t="s">
        <v>606</v>
      </c>
      <c r="BU21" s="294" t="s">
        <v>606</v>
      </c>
      <c r="BV21" s="294" t="s">
        <v>606</v>
      </c>
      <c r="BW21" s="294" t="s">
        <v>606</v>
      </c>
      <c r="BX21" s="294" t="s">
        <v>606</v>
      </c>
    </row>
    <row r="22" spans="1:118" s="192" customFormat="1" ht="94.5">
      <c r="A22" s="273" t="s">
        <v>529</v>
      </c>
      <c r="B22" s="274" t="s">
        <v>735</v>
      </c>
      <c r="C22" s="265" t="s">
        <v>725</v>
      </c>
      <c r="D22" s="294" t="s">
        <v>606</v>
      </c>
      <c r="E22" s="294" t="s">
        <v>606</v>
      </c>
      <c r="F22" s="294" t="s">
        <v>606</v>
      </c>
      <c r="G22" s="294" t="s">
        <v>606</v>
      </c>
      <c r="H22" s="294" t="s">
        <v>606</v>
      </c>
      <c r="I22" s="294" t="s">
        <v>606</v>
      </c>
      <c r="J22" s="294" t="s">
        <v>606</v>
      </c>
      <c r="K22" s="294" t="s">
        <v>606</v>
      </c>
      <c r="L22" s="294" t="s">
        <v>606</v>
      </c>
      <c r="M22" s="294" t="s">
        <v>606</v>
      </c>
      <c r="N22" s="294" t="s">
        <v>606</v>
      </c>
      <c r="O22" s="294" t="s">
        <v>606</v>
      </c>
      <c r="P22" s="294" t="s">
        <v>891</v>
      </c>
      <c r="Q22" s="294">
        <f>Q23</f>
        <v>0.1</v>
      </c>
      <c r="R22" s="294" t="s">
        <v>606</v>
      </c>
      <c r="S22" s="294" t="s">
        <v>606</v>
      </c>
      <c r="T22" s="294" t="s">
        <v>606</v>
      </c>
      <c r="U22" s="294" t="s">
        <v>606</v>
      </c>
      <c r="V22" s="294" t="s">
        <v>606</v>
      </c>
      <c r="W22" s="294" t="s">
        <v>606</v>
      </c>
      <c r="X22" s="294" t="s">
        <v>606</v>
      </c>
      <c r="Y22" s="294" t="s">
        <v>606</v>
      </c>
      <c r="Z22" s="294" t="s">
        <v>606</v>
      </c>
      <c r="AA22" s="294" t="s">
        <v>606</v>
      </c>
      <c r="AB22" s="294" t="s">
        <v>606</v>
      </c>
      <c r="AC22" s="294">
        <f>AC23</f>
        <v>0</v>
      </c>
      <c r="AD22" s="294" t="s">
        <v>606</v>
      </c>
      <c r="AE22" s="294" t="s">
        <v>606</v>
      </c>
      <c r="AF22" s="294" t="s">
        <v>606</v>
      </c>
      <c r="AG22" s="294" t="s">
        <v>606</v>
      </c>
      <c r="AH22" s="294" t="s">
        <v>606</v>
      </c>
      <c r="AI22" s="294" t="s">
        <v>606</v>
      </c>
      <c r="AJ22" s="294" t="s">
        <v>606</v>
      </c>
      <c r="AK22" s="294" t="s">
        <v>606</v>
      </c>
      <c r="AL22" s="294" t="s">
        <v>606</v>
      </c>
      <c r="AM22" s="294" t="s">
        <v>606</v>
      </c>
      <c r="AN22" s="294" t="s">
        <v>606</v>
      </c>
      <c r="AO22" s="294">
        <f>AO23</f>
        <v>0</v>
      </c>
      <c r="AP22" s="294" t="s">
        <v>606</v>
      </c>
      <c r="AQ22" s="294" t="s">
        <v>606</v>
      </c>
      <c r="AR22" s="294" t="s">
        <v>606</v>
      </c>
      <c r="AS22" s="294" t="s">
        <v>606</v>
      </c>
      <c r="AT22" s="294" t="s">
        <v>606</v>
      </c>
      <c r="AU22" s="294" t="s">
        <v>606</v>
      </c>
      <c r="AV22" s="294" t="s">
        <v>606</v>
      </c>
      <c r="AW22" s="294" t="s">
        <v>606</v>
      </c>
      <c r="AX22" s="294" t="s">
        <v>606</v>
      </c>
      <c r="AY22" s="294" t="s">
        <v>606</v>
      </c>
      <c r="AZ22" s="294" t="s">
        <v>606</v>
      </c>
      <c r="BA22" s="294">
        <f>BA23</f>
        <v>0</v>
      </c>
      <c r="BB22" s="294" t="s">
        <v>606</v>
      </c>
      <c r="BC22" s="294" t="s">
        <v>606</v>
      </c>
      <c r="BD22" s="294" t="s">
        <v>606</v>
      </c>
      <c r="BE22" s="294" t="s">
        <v>606</v>
      </c>
      <c r="BF22" s="294" t="s">
        <v>606</v>
      </c>
      <c r="BG22" s="294" t="s">
        <v>606</v>
      </c>
      <c r="BH22" s="294" t="s">
        <v>606</v>
      </c>
      <c r="BI22" s="294" t="s">
        <v>606</v>
      </c>
      <c r="BJ22" s="294" t="s">
        <v>606</v>
      </c>
      <c r="BK22" s="294" t="s">
        <v>606</v>
      </c>
      <c r="BL22" s="294" t="s">
        <v>606</v>
      </c>
      <c r="BM22" s="294">
        <f>BM23</f>
        <v>0</v>
      </c>
      <c r="BN22" s="294" t="s">
        <v>606</v>
      </c>
      <c r="BO22" s="294" t="s">
        <v>606</v>
      </c>
      <c r="BP22" s="294" t="s">
        <v>606</v>
      </c>
      <c r="BQ22" s="294" t="s">
        <v>606</v>
      </c>
      <c r="BR22" s="294" t="s">
        <v>606</v>
      </c>
      <c r="BS22" s="294" t="s">
        <v>606</v>
      </c>
      <c r="BT22" s="294" t="s">
        <v>606</v>
      </c>
      <c r="BU22" s="294" t="s">
        <v>606</v>
      </c>
      <c r="BV22" s="294" t="s">
        <v>606</v>
      </c>
      <c r="BW22" s="294" t="s">
        <v>606</v>
      </c>
      <c r="BX22" s="294" t="s">
        <v>606</v>
      </c>
    </row>
    <row r="23" spans="1:118" s="189" customFormat="1" ht="75">
      <c r="A23" s="275" t="s">
        <v>576</v>
      </c>
      <c r="B23" s="276" t="s">
        <v>675</v>
      </c>
      <c r="C23" s="277" t="s">
        <v>726</v>
      </c>
      <c r="D23" s="255" t="s">
        <v>606</v>
      </c>
      <c r="E23" s="255" t="s">
        <v>606</v>
      </c>
      <c r="F23" s="255" t="s">
        <v>606</v>
      </c>
      <c r="G23" s="255" t="s">
        <v>606</v>
      </c>
      <c r="H23" s="255" t="s">
        <v>606</v>
      </c>
      <c r="I23" s="255" t="s">
        <v>606</v>
      </c>
      <c r="J23" s="255" t="s">
        <v>606</v>
      </c>
      <c r="K23" s="255" t="s">
        <v>606</v>
      </c>
      <c r="L23" s="255" t="s">
        <v>606</v>
      </c>
      <c r="M23" s="255" t="s">
        <v>606</v>
      </c>
      <c r="N23" s="255" t="s">
        <v>606</v>
      </c>
      <c r="O23" s="255" t="s">
        <v>606</v>
      </c>
      <c r="P23" s="255" t="s">
        <v>891</v>
      </c>
      <c r="Q23" s="255">
        <v>0.1</v>
      </c>
      <c r="R23" s="255" t="s">
        <v>606</v>
      </c>
      <c r="S23" s="255" t="s">
        <v>606</v>
      </c>
      <c r="T23" s="255" t="s">
        <v>606</v>
      </c>
      <c r="U23" s="255" t="s">
        <v>606</v>
      </c>
      <c r="V23" s="255" t="s">
        <v>606</v>
      </c>
      <c r="W23" s="255" t="s">
        <v>606</v>
      </c>
      <c r="X23" s="255" t="s">
        <v>606</v>
      </c>
      <c r="Y23" s="255" t="s">
        <v>606</v>
      </c>
      <c r="Z23" s="255" t="s">
        <v>606</v>
      </c>
      <c r="AA23" s="255" t="s">
        <v>606</v>
      </c>
      <c r="AB23" s="255" t="s">
        <v>606</v>
      </c>
      <c r="AC23" s="255">
        <v>0</v>
      </c>
      <c r="AD23" s="255" t="s">
        <v>606</v>
      </c>
      <c r="AE23" s="255" t="s">
        <v>606</v>
      </c>
      <c r="AF23" s="255" t="s">
        <v>606</v>
      </c>
      <c r="AG23" s="255" t="s">
        <v>606</v>
      </c>
      <c r="AH23" s="255" t="s">
        <v>606</v>
      </c>
      <c r="AI23" s="255" t="s">
        <v>606</v>
      </c>
      <c r="AJ23" s="255" t="s">
        <v>606</v>
      </c>
      <c r="AK23" s="255" t="s">
        <v>606</v>
      </c>
      <c r="AL23" s="255" t="s">
        <v>606</v>
      </c>
      <c r="AM23" s="255" t="s">
        <v>606</v>
      </c>
      <c r="AN23" s="255" t="s">
        <v>606</v>
      </c>
      <c r="AO23" s="255">
        <v>0</v>
      </c>
      <c r="AP23" s="255" t="s">
        <v>606</v>
      </c>
      <c r="AQ23" s="255" t="s">
        <v>606</v>
      </c>
      <c r="AR23" s="255" t="s">
        <v>606</v>
      </c>
      <c r="AS23" s="255" t="s">
        <v>606</v>
      </c>
      <c r="AT23" s="255" t="s">
        <v>606</v>
      </c>
      <c r="AU23" s="255" t="s">
        <v>606</v>
      </c>
      <c r="AV23" s="255" t="s">
        <v>606</v>
      </c>
      <c r="AW23" s="255" t="s">
        <v>606</v>
      </c>
      <c r="AX23" s="255" t="s">
        <v>606</v>
      </c>
      <c r="AY23" s="255" t="s">
        <v>606</v>
      </c>
      <c r="AZ23" s="255" t="s">
        <v>606</v>
      </c>
      <c r="BA23" s="255">
        <v>0</v>
      </c>
      <c r="BB23" s="255" t="s">
        <v>606</v>
      </c>
      <c r="BC23" s="255" t="s">
        <v>606</v>
      </c>
      <c r="BD23" s="255" t="s">
        <v>606</v>
      </c>
      <c r="BE23" s="255" t="s">
        <v>606</v>
      </c>
      <c r="BF23" s="255" t="s">
        <v>606</v>
      </c>
      <c r="BG23" s="255" t="s">
        <v>606</v>
      </c>
      <c r="BH23" s="255" t="s">
        <v>606</v>
      </c>
      <c r="BI23" s="255" t="s">
        <v>606</v>
      </c>
      <c r="BJ23" s="255" t="s">
        <v>606</v>
      </c>
      <c r="BK23" s="255" t="s">
        <v>606</v>
      </c>
      <c r="BL23" s="255" t="s">
        <v>606</v>
      </c>
      <c r="BM23" s="255">
        <v>0</v>
      </c>
      <c r="BN23" s="255" t="s">
        <v>606</v>
      </c>
      <c r="BO23" s="255" t="s">
        <v>606</v>
      </c>
      <c r="BP23" s="255" t="s">
        <v>606</v>
      </c>
      <c r="BQ23" s="255" t="s">
        <v>606</v>
      </c>
      <c r="BR23" s="255" t="s">
        <v>606</v>
      </c>
      <c r="BS23" s="255" t="s">
        <v>606</v>
      </c>
      <c r="BT23" s="255" t="s">
        <v>606</v>
      </c>
      <c r="BU23" s="255" t="s">
        <v>606</v>
      </c>
      <c r="BV23" s="255" t="s">
        <v>606</v>
      </c>
      <c r="BW23" s="255" t="s">
        <v>606</v>
      </c>
      <c r="BX23" s="255" t="s">
        <v>606</v>
      </c>
    </row>
    <row r="24" spans="1:118" s="192" customFormat="1" ht="63">
      <c r="A24" s="273" t="s">
        <v>530</v>
      </c>
      <c r="B24" s="274" t="s">
        <v>736</v>
      </c>
      <c r="C24" s="265" t="s">
        <v>725</v>
      </c>
      <c r="D24" s="294" t="s">
        <v>606</v>
      </c>
      <c r="E24" s="294" t="s">
        <v>606</v>
      </c>
      <c r="F24" s="294" t="s">
        <v>606</v>
      </c>
      <c r="G24" s="294" t="s">
        <v>606</v>
      </c>
      <c r="H24" s="294" t="s">
        <v>606</v>
      </c>
      <c r="I24" s="294" t="s">
        <v>606</v>
      </c>
      <c r="J24" s="294" t="s">
        <v>606</v>
      </c>
      <c r="K24" s="294" t="s">
        <v>606</v>
      </c>
      <c r="L24" s="294" t="s">
        <v>606</v>
      </c>
      <c r="M24" s="294" t="s">
        <v>606</v>
      </c>
      <c r="N24" s="294" t="s">
        <v>606</v>
      </c>
      <c r="O24" s="294" t="s">
        <v>606</v>
      </c>
      <c r="P24" s="294" t="s">
        <v>893</v>
      </c>
      <c r="Q24" s="294" t="s">
        <v>606</v>
      </c>
      <c r="R24" s="294" t="s">
        <v>606</v>
      </c>
      <c r="S24" s="294">
        <f>S25</f>
        <v>1.1000000000000001</v>
      </c>
      <c r="T24" s="294" t="s">
        <v>606</v>
      </c>
      <c r="U24" s="294" t="s">
        <v>606</v>
      </c>
      <c r="V24" s="294" t="s">
        <v>606</v>
      </c>
      <c r="W24" s="294" t="s">
        <v>606</v>
      </c>
      <c r="X24" s="294" t="s">
        <v>606</v>
      </c>
      <c r="Y24" s="294" t="s">
        <v>606</v>
      </c>
      <c r="Z24" s="294" t="s">
        <v>606</v>
      </c>
      <c r="AA24" s="294" t="s">
        <v>606</v>
      </c>
      <c r="AB24" s="294" t="s">
        <v>893</v>
      </c>
      <c r="AC24" s="294" t="s">
        <v>606</v>
      </c>
      <c r="AD24" s="294" t="s">
        <v>606</v>
      </c>
      <c r="AE24" s="294">
        <f>AE26</f>
        <v>2</v>
      </c>
      <c r="AF24" s="294" t="s">
        <v>606</v>
      </c>
      <c r="AG24" s="294" t="s">
        <v>606</v>
      </c>
      <c r="AH24" s="294" t="s">
        <v>606</v>
      </c>
      <c r="AI24" s="294" t="s">
        <v>606</v>
      </c>
      <c r="AJ24" s="294" t="s">
        <v>606</v>
      </c>
      <c r="AK24" s="294" t="s">
        <v>606</v>
      </c>
      <c r="AL24" s="294" t="s">
        <v>606</v>
      </c>
      <c r="AM24" s="294" t="s">
        <v>606</v>
      </c>
      <c r="AN24" s="294" t="s">
        <v>893</v>
      </c>
      <c r="AO24" s="294" t="s">
        <v>606</v>
      </c>
      <c r="AP24" s="294" t="s">
        <v>606</v>
      </c>
      <c r="AQ24" s="294">
        <f>AQ27</f>
        <v>1.93</v>
      </c>
      <c r="AR24" s="294" t="s">
        <v>606</v>
      </c>
      <c r="AS24" s="294" t="s">
        <v>606</v>
      </c>
      <c r="AT24" s="294" t="s">
        <v>606</v>
      </c>
      <c r="AU24" s="294" t="s">
        <v>606</v>
      </c>
      <c r="AV24" s="294" t="s">
        <v>606</v>
      </c>
      <c r="AW24" s="294" t="s">
        <v>606</v>
      </c>
      <c r="AX24" s="294" t="s">
        <v>606</v>
      </c>
      <c r="AY24" s="294" t="s">
        <v>606</v>
      </c>
      <c r="AZ24" s="294" t="s">
        <v>893</v>
      </c>
      <c r="BA24" s="294" t="s">
        <v>606</v>
      </c>
      <c r="BB24" s="294" t="s">
        <v>606</v>
      </c>
      <c r="BC24" s="294">
        <f>BC28</f>
        <v>1.3</v>
      </c>
      <c r="BD24" s="294" t="s">
        <v>606</v>
      </c>
      <c r="BE24" s="294" t="s">
        <v>606</v>
      </c>
      <c r="BF24" s="294" t="s">
        <v>606</v>
      </c>
      <c r="BG24" s="294" t="s">
        <v>606</v>
      </c>
      <c r="BH24" s="294" t="s">
        <v>606</v>
      </c>
      <c r="BI24" s="294" t="s">
        <v>606</v>
      </c>
      <c r="BJ24" s="294" t="s">
        <v>606</v>
      </c>
      <c r="BK24" s="294" t="s">
        <v>606</v>
      </c>
      <c r="BL24" s="294" t="s">
        <v>893</v>
      </c>
      <c r="BM24" s="294" t="s">
        <v>606</v>
      </c>
      <c r="BN24" s="294" t="s">
        <v>606</v>
      </c>
      <c r="BO24" s="294">
        <f>BO28+BO29+BO30</f>
        <v>1.5</v>
      </c>
      <c r="BP24" s="294" t="s">
        <v>606</v>
      </c>
      <c r="BQ24" s="294" t="s">
        <v>606</v>
      </c>
      <c r="BR24" s="294" t="s">
        <v>606</v>
      </c>
      <c r="BS24" s="294" t="s">
        <v>606</v>
      </c>
      <c r="BT24" s="294" t="s">
        <v>606</v>
      </c>
      <c r="BU24" s="294" t="s">
        <v>606</v>
      </c>
      <c r="BV24" s="294" t="s">
        <v>606</v>
      </c>
      <c r="BW24" s="294" t="s">
        <v>606</v>
      </c>
      <c r="BX24" s="294" t="s">
        <v>606</v>
      </c>
    </row>
    <row r="25" spans="1:118" s="189" customFormat="1" ht="60">
      <c r="A25" s="275" t="s">
        <v>580</v>
      </c>
      <c r="B25" s="276" t="s">
        <v>672</v>
      </c>
      <c r="C25" s="277" t="s">
        <v>727</v>
      </c>
      <c r="D25" s="255" t="s">
        <v>606</v>
      </c>
      <c r="E25" s="255" t="s">
        <v>606</v>
      </c>
      <c r="F25" s="255" t="s">
        <v>606</v>
      </c>
      <c r="G25" s="255" t="s">
        <v>606</v>
      </c>
      <c r="H25" s="255" t="s">
        <v>606</v>
      </c>
      <c r="I25" s="255" t="s">
        <v>606</v>
      </c>
      <c r="J25" s="255" t="s">
        <v>606</v>
      </c>
      <c r="K25" s="255" t="s">
        <v>606</v>
      </c>
      <c r="L25" s="255" t="s">
        <v>606</v>
      </c>
      <c r="M25" s="255" t="s">
        <v>606</v>
      </c>
      <c r="N25" s="255" t="s">
        <v>606</v>
      </c>
      <c r="O25" s="255" t="s">
        <v>606</v>
      </c>
      <c r="P25" s="255" t="s">
        <v>893</v>
      </c>
      <c r="Q25" s="255" t="s">
        <v>606</v>
      </c>
      <c r="R25" s="255" t="s">
        <v>606</v>
      </c>
      <c r="S25" s="255">
        <v>1.1000000000000001</v>
      </c>
      <c r="T25" s="255" t="s">
        <v>606</v>
      </c>
      <c r="U25" s="255" t="s">
        <v>606</v>
      </c>
      <c r="V25" s="255" t="s">
        <v>606</v>
      </c>
      <c r="W25" s="255" t="s">
        <v>606</v>
      </c>
      <c r="X25" s="255" t="s">
        <v>606</v>
      </c>
      <c r="Y25" s="255" t="s">
        <v>606</v>
      </c>
      <c r="Z25" s="255" t="s">
        <v>606</v>
      </c>
      <c r="AA25" s="255" t="s">
        <v>606</v>
      </c>
      <c r="AB25" s="307" t="s">
        <v>606</v>
      </c>
      <c r="AC25" s="255" t="s">
        <v>606</v>
      </c>
      <c r="AD25" s="255" t="s">
        <v>606</v>
      </c>
      <c r="AE25" s="255">
        <v>0</v>
      </c>
      <c r="AF25" s="255" t="s">
        <v>606</v>
      </c>
      <c r="AG25" s="255" t="s">
        <v>606</v>
      </c>
      <c r="AH25" s="255" t="s">
        <v>606</v>
      </c>
      <c r="AI25" s="255" t="s">
        <v>606</v>
      </c>
      <c r="AJ25" s="255" t="s">
        <v>606</v>
      </c>
      <c r="AK25" s="255" t="s">
        <v>606</v>
      </c>
      <c r="AL25" s="255" t="s">
        <v>606</v>
      </c>
      <c r="AM25" s="255" t="s">
        <v>606</v>
      </c>
      <c r="AN25" s="255" t="s">
        <v>606</v>
      </c>
      <c r="AO25" s="255" t="s">
        <v>606</v>
      </c>
      <c r="AP25" s="255" t="s">
        <v>606</v>
      </c>
      <c r="AQ25" s="255">
        <v>0</v>
      </c>
      <c r="AR25" s="255" t="s">
        <v>606</v>
      </c>
      <c r="AS25" s="255" t="s">
        <v>606</v>
      </c>
      <c r="AT25" s="255" t="s">
        <v>606</v>
      </c>
      <c r="AU25" s="255" t="s">
        <v>606</v>
      </c>
      <c r="AV25" s="255" t="s">
        <v>606</v>
      </c>
      <c r="AW25" s="255" t="s">
        <v>606</v>
      </c>
      <c r="AX25" s="255" t="s">
        <v>606</v>
      </c>
      <c r="AY25" s="255" t="s">
        <v>606</v>
      </c>
      <c r="AZ25" s="255" t="s">
        <v>606</v>
      </c>
      <c r="BA25" s="255" t="s">
        <v>606</v>
      </c>
      <c r="BB25" s="255" t="s">
        <v>606</v>
      </c>
      <c r="BC25" s="255">
        <v>0</v>
      </c>
      <c r="BD25" s="255" t="s">
        <v>606</v>
      </c>
      <c r="BE25" s="255" t="s">
        <v>606</v>
      </c>
      <c r="BF25" s="255" t="s">
        <v>606</v>
      </c>
      <c r="BG25" s="255" t="s">
        <v>606</v>
      </c>
      <c r="BH25" s="255" t="s">
        <v>606</v>
      </c>
      <c r="BI25" s="255" t="s">
        <v>606</v>
      </c>
      <c r="BJ25" s="255" t="s">
        <v>606</v>
      </c>
      <c r="BK25" s="255" t="s">
        <v>606</v>
      </c>
      <c r="BL25" s="255" t="s">
        <v>606</v>
      </c>
      <c r="BM25" s="255" t="s">
        <v>606</v>
      </c>
      <c r="BN25" s="255" t="s">
        <v>606</v>
      </c>
      <c r="BO25" s="255">
        <v>0</v>
      </c>
      <c r="BP25" s="255" t="s">
        <v>606</v>
      </c>
      <c r="BQ25" s="255" t="s">
        <v>606</v>
      </c>
      <c r="BR25" s="255" t="s">
        <v>606</v>
      </c>
      <c r="BS25" s="255" t="s">
        <v>606</v>
      </c>
      <c r="BT25" s="255" t="s">
        <v>606</v>
      </c>
      <c r="BU25" s="255" t="s">
        <v>606</v>
      </c>
      <c r="BV25" s="255" t="s">
        <v>606</v>
      </c>
      <c r="BW25" s="255" t="s">
        <v>606</v>
      </c>
      <c r="BX25" s="255" t="s">
        <v>606</v>
      </c>
    </row>
    <row r="26" spans="1:118" s="189" customFormat="1" ht="75">
      <c r="A26" s="275" t="s">
        <v>580</v>
      </c>
      <c r="B26" s="276" t="s">
        <v>667</v>
      </c>
      <c r="C26" s="277" t="s">
        <v>730</v>
      </c>
      <c r="D26" s="255" t="s">
        <v>606</v>
      </c>
      <c r="E26" s="255" t="s">
        <v>606</v>
      </c>
      <c r="F26" s="255" t="s">
        <v>606</v>
      </c>
      <c r="G26" s="255" t="s">
        <v>606</v>
      </c>
      <c r="H26" s="255" t="s">
        <v>606</v>
      </c>
      <c r="I26" s="255" t="s">
        <v>606</v>
      </c>
      <c r="J26" s="255" t="s">
        <v>606</v>
      </c>
      <c r="K26" s="255" t="s">
        <v>606</v>
      </c>
      <c r="L26" s="255" t="s">
        <v>606</v>
      </c>
      <c r="M26" s="255" t="s">
        <v>606</v>
      </c>
      <c r="N26" s="255" t="s">
        <v>606</v>
      </c>
      <c r="O26" s="255" t="s">
        <v>606</v>
      </c>
      <c r="P26" s="255" t="s">
        <v>606</v>
      </c>
      <c r="Q26" s="255" t="s">
        <v>606</v>
      </c>
      <c r="R26" s="255" t="s">
        <v>606</v>
      </c>
      <c r="S26" s="255">
        <v>0</v>
      </c>
      <c r="T26" s="255" t="s">
        <v>606</v>
      </c>
      <c r="U26" s="255" t="s">
        <v>606</v>
      </c>
      <c r="V26" s="255" t="s">
        <v>606</v>
      </c>
      <c r="W26" s="255" t="s">
        <v>606</v>
      </c>
      <c r="X26" s="255" t="s">
        <v>606</v>
      </c>
      <c r="Y26" s="255" t="s">
        <v>606</v>
      </c>
      <c r="Z26" s="255" t="s">
        <v>606</v>
      </c>
      <c r="AA26" s="255" t="s">
        <v>606</v>
      </c>
      <c r="AB26" s="255" t="s">
        <v>893</v>
      </c>
      <c r="AC26" s="255" t="s">
        <v>606</v>
      </c>
      <c r="AD26" s="255" t="s">
        <v>606</v>
      </c>
      <c r="AE26" s="255">
        <v>2</v>
      </c>
      <c r="AF26" s="255" t="s">
        <v>606</v>
      </c>
      <c r="AG26" s="255" t="s">
        <v>606</v>
      </c>
      <c r="AH26" s="255" t="s">
        <v>606</v>
      </c>
      <c r="AI26" s="255" t="s">
        <v>606</v>
      </c>
      <c r="AJ26" s="255" t="s">
        <v>606</v>
      </c>
      <c r="AK26" s="255" t="s">
        <v>606</v>
      </c>
      <c r="AL26" s="255" t="s">
        <v>606</v>
      </c>
      <c r="AM26" s="255" t="s">
        <v>606</v>
      </c>
      <c r="AN26" s="255" t="s">
        <v>606</v>
      </c>
      <c r="AO26" s="255" t="s">
        <v>606</v>
      </c>
      <c r="AP26" s="255" t="s">
        <v>606</v>
      </c>
      <c r="AQ26" s="255">
        <v>0</v>
      </c>
      <c r="AR26" s="255" t="s">
        <v>606</v>
      </c>
      <c r="AS26" s="255" t="s">
        <v>606</v>
      </c>
      <c r="AT26" s="255" t="s">
        <v>606</v>
      </c>
      <c r="AU26" s="255" t="s">
        <v>606</v>
      </c>
      <c r="AV26" s="255" t="s">
        <v>606</v>
      </c>
      <c r="AW26" s="255" t="s">
        <v>606</v>
      </c>
      <c r="AX26" s="255" t="s">
        <v>606</v>
      </c>
      <c r="AY26" s="255" t="s">
        <v>606</v>
      </c>
      <c r="AZ26" s="255" t="s">
        <v>606</v>
      </c>
      <c r="BA26" s="255" t="s">
        <v>606</v>
      </c>
      <c r="BB26" s="255" t="s">
        <v>606</v>
      </c>
      <c r="BC26" s="255">
        <v>0</v>
      </c>
      <c r="BD26" s="255" t="s">
        <v>606</v>
      </c>
      <c r="BE26" s="255" t="s">
        <v>606</v>
      </c>
      <c r="BF26" s="255" t="s">
        <v>606</v>
      </c>
      <c r="BG26" s="255" t="s">
        <v>606</v>
      </c>
      <c r="BH26" s="255" t="s">
        <v>606</v>
      </c>
      <c r="BI26" s="255" t="s">
        <v>606</v>
      </c>
      <c r="BJ26" s="255" t="s">
        <v>606</v>
      </c>
      <c r="BK26" s="255" t="s">
        <v>606</v>
      </c>
      <c r="BL26" s="255" t="s">
        <v>606</v>
      </c>
      <c r="BM26" s="255" t="s">
        <v>606</v>
      </c>
      <c r="BN26" s="255" t="s">
        <v>606</v>
      </c>
      <c r="BO26" s="255">
        <v>0</v>
      </c>
      <c r="BP26" s="255" t="s">
        <v>606</v>
      </c>
      <c r="BQ26" s="255" t="s">
        <v>606</v>
      </c>
      <c r="BR26" s="255" t="s">
        <v>606</v>
      </c>
      <c r="BS26" s="255" t="s">
        <v>606</v>
      </c>
      <c r="BT26" s="255" t="s">
        <v>606</v>
      </c>
      <c r="BU26" s="255" t="s">
        <v>606</v>
      </c>
      <c r="BV26" s="255" t="s">
        <v>606</v>
      </c>
      <c r="BW26" s="255" t="s">
        <v>606</v>
      </c>
      <c r="BX26" s="255" t="s">
        <v>606</v>
      </c>
    </row>
    <row r="27" spans="1:118" s="189" customFormat="1" ht="60">
      <c r="A27" s="275" t="s">
        <v>580</v>
      </c>
      <c r="B27" s="276" t="s">
        <v>668</v>
      </c>
      <c r="C27" s="277" t="s">
        <v>731</v>
      </c>
      <c r="D27" s="255" t="s">
        <v>606</v>
      </c>
      <c r="E27" s="255" t="s">
        <v>606</v>
      </c>
      <c r="F27" s="255" t="s">
        <v>606</v>
      </c>
      <c r="G27" s="255" t="s">
        <v>606</v>
      </c>
      <c r="H27" s="255" t="s">
        <v>606</v>
      </c>
      <c r="I27" s="255" t="s">
        <v>606</v>
      </c>
      <c r="J27" s="255" t="s">
        <v>606</v>
      </c>
      <c r="K27" s="255" t="s">
        <v>606</v>
      </c>
      <c r="L27" s="255" t="s">
        <v>606</v>
      </c>
      <c r="M27" s="255" t="s">
        <v>606</v>
      </c>
      <c r="N27" s="255" t="s">
        <v>606</v>
      </c>
      <c r="O27" s="255" t="s">
        <v>606</v>
      </c>
      <c r="P27" s="255" t="s">
        <v>606</v>
      </c>
      <c r="Q27" s="255" t="s">
        <v>606</v>
      </c>
      <c r="R27" s="255" t="s">
        <v>606</v>
      </c>
      <c r="S27" s="255">
        <v>0</v>
      </c>
      <c r="T27" s="255" t="s">
        <v>606</v>
      </c>
      <c r="U27" s="255" t="s">
        <v>606</v>
      </c>
      <c r="V27" s="255" t="s">
        <v>606</v>
      </c>
      <c r="W27" s="255" t="s">
        <v>606</v>
      </c>
      <c r="X27" s="255" t="s">
        <v>606</v>
      </c>
      <c r="Y27" s="255" t="s">
        <v>606</v>
      </c>
      <c r="Z27" s="255" t="s">
        <v>606</v>
      </c>
      <c r="AA27" s="255" t="s">
        <v>606</v>
      </c>
      <c r="AB27" s="255" t="s">
        <v>606</v>
      </c>
      <c r="AC27" s="255" t="s">
        <v>606</v>
      </c>
      <c r="AD27" s="255" t="s">
        <v>606</v>
      </c>
      <c r="AE27" s="255">
        <v>0</v>
      </c>
      <c r="AF27" s="255" t="s">
        <v>606</v>
      </c>
      <c r="AG27" s="255" t="s">
        <v>606</v>
      </c>
      <c r="AH27" s="255" t="s">
        <v>606</v>
      </c>
      <c r="AI27" s="255" t="s">
        <v>606</v>
      </c>
      <c r="AJ27" s="255" t="s">
        <v>606</v>
      </c>
      <c r="AK27" s="255" t="s">
        <v>606</v>
      </c>
      <c r="AL27" s="255" t="s">
        <v>606</v>
      </c>
      <c r="AM27" s="255" t="s">
        <v>606</v>
      </c>
      <c r="AN27" s="255" t="s">
        <v>893</v>
      </c>
      <c r="AO27" s="255" t="s">
        <v>606</v>
      </c>
      <c r="AP27" s="255" t="s">
        <v>606</v>
      </c>
      <c r="AQ27" s="255">
        <v>1.93</v>
      </c>
      <c r="AR27" s="255" t="s">
        <v>606</v>
      </c>
      <c r="AS27" s="255" t="s">
        <v>606</v>
      </c>
      <c r="AT27" s="255" t="s">
        <v>606</v>
      </c>
      <c r="AU27" s="255" t="s">
        <v>606</v>
      </c>
      <c r="AV27" s="255" t="s">
        <v>606</v>
      </c>
      <c r="AW27" s="255" t="s">
        <v>606</v>
      </c>
      <c r="AX27" s="255" t="s">
        <v>606</v>
      </c>
      <c r="AY27" s="255" t="s">
        <v>606</v>
      </c>
      <c r="AZ27" s="255" t="s">
        <v>606</v>
      </c>
      <c r="BA27" s="255" t="s">
        <v>606</v>
      </c>
      <c r="BB27" s="255" t="s">
        <v>606</v>
      </c>
      <c r="BC27" s="255">
        <v>0</v>
      </c>
      <c r="BD27" s="255" t="s">
        <v>606</v>
      </c>
      <c r="BE27" s="255" t="s">
        <v>606</v>
      </c>
      <c r="BF27" s="255" t="s">
        <v>606</v>
      </c>
      <c r="BG27" s="255" t="s">
        <v>606</v>
      </c>
      <c r="BH27" s="255" t="s">
        <v>606</v>
      </c>
      <c r="BI27" s="255" t="s">
        <v>606</v>
      </c>
      <c r="BJ27" s="255" t="s">
        <v>606</v>
      </c>
      <c r="BK27" s="255" t="s">
        <v>606</v>
      </c>
      <c r="BL27" s="255" t="s">
        <v>606</v>
      </c>
      <c r="BM27" s="255" t="s">
        <v>606</v>
      </c>
      <c r="BN27" s="255" t="s">
        <v>606</v>
      </c>
      <c r="BO27" s="255">
        <v>0</v>
      </c>
      <c r="BP27" s="255" t="s">
        <v>606</v>
      </c>
      <c r="BQ27" s="255" t="s">
        <v>606</v>
      </c>
      <c r="BR27" s="255" t="s">
        <v>606</v>
      </c>
      <c r="BS27" s="255" t="s">
        <v>606</v>
      </c>
      <c r="BT27" s="255" t="s">
        <v>606</v>
      </c>
      <c r="BU27" s="255" t="s">
        <v>606</v>
      </c>
      <c r="BV27" s="255" t="s">
        <v>606</v>
      </c>
      <c r="BW27" s="255" t="s">
        <v>606</v>
      </c>
      <c r="BX27" s="255" t="s">
        <v>606</v>
      </c>
    </row>
    <row r="28" spans="1:118" s="189" customFormat="1" ht="120">
      <c r="A28" s="275" t="s">
        <v>580</v>
      </c>
      <c r="B28" s="276" t="s">
        <v>669</v>
      </c>
      <c r="C28" s="277" t="s">
        <v>732</v>
      </c>
      <c r="D28" s="255" t="s">
        <v>606</v>
      </c>
      <c r="E28" s="255" t="s">
        <v>606</v>
      </c>
      <c r="F28" s="255" t="s">
        <v>606</v>
      </c>
      <c r="G28" s="255" t="s">
        <v>606</v>
      </c>
      <c r="H28" s="255" t="s">
        <v>606</v>
      </c>
      <c r="I28" s="255" t="s">
        <v>606</v>
      </c>
      <c r="J28" s="255" t="s">
        <v>606</v>
      </c>
      <c r="K28" s="255" t="s">
        <v>606</v>
      </c>
      <c r="L28" s="255" t="s">
        <v>606</v>
      </c>
      <c r="M28" s="255" t="s">
        <v>606</v>
      </c>
      <c r="N28" s="255" t="s">
        <v>606</v>
      </c>
      <c r="O28" s="255" t="s">
        <v>606</v>
      </c>
      <c r="P28" s="255" t="s">
        <v>606</v>
      </c>
      <c r="Q28" s="255" t="s">
        <v>606</v>
      </c>
      <c r="R28" s="255" t="s">
        <v>606</v>
      </c>
      <c r="S28" s="255">
        <v>0</v>
      </c>
      <c r="T28" s="255" t="s">
        <v>606</v>
      </c>
      <c r="U28" s="255" t="s">
        <v>606</v>
      </c>
      <c r="V28" s="255" t="s">
        <v>606</v>
      </c>
      <c r="W28" s="255" t="s">
        <v>606</v>
      </c>
      <c r="X28" s="255" t="s">
        <v>606</v>
      </c>
      <c r="Y28" s="255" t="s">
        <v>606</v>
      </c>
      <c r="Z28" s="255" t="s">
        <v>606</v>
      </c>
      <c r="AA28" s="255" t="s">
        <v>606</v>
      </c>
      <c r="AB28" s="255" t="s">
        <v>606</v>
      </c>
      <c r="AC28" s="255" t="s">
        <v>606</v>
      </c>
      <c r="AD28" s="255" t="s">
        <v>606</v>
      </c>
      <c r="AE28" s="255">
        <v>0</v>
      </c>
      <c r="AF28" s="255" t="s">
        <v>606</v>
      </c>
      <c r="AG28" s="255" t="s">
        <v>606</v>
      </c>
      <c r="AH28" s="255" t="s">
        <v>606</v>
      </c>
      <c r="AI28" s="255" t="s">
        <v>606</v>
      </c>
      <c r="AJ28" s="255" t="s">
        <v>606</v>
      </c>
      <c r="AK28" s="255" t="s">
        <v>606</v>
      </c>
      <c r="AL28" s="255" t="s">
        <v>606</v>
      </c>
      <c r="AM28" s="255" t="s">
        <v>606</v>
      </c>
      <c r="AN28" s="255" t="s">
        <v>606</v>
      </c>
      <c r="AO28" s="255" t="s">
        <v>606</v>
      </c>
      <c r="AP28" s="255" t="s">
        <v>606</v>
      </c>
      <c r="AQ28" s="255">
        <v>0</v>
      </c>
      <c r="AR28" s="255" t="s">
        <v>606</v>
      </c>
      <c r="AS28" s="255" t="s">
        <v>606</v>
      </c>
      <c r="AT28" s="255" t="s">
        <v>606</v>
      </c>
      <c r="AU28" s="255" t="s">
        <v>606</v>
      </c>
      <c r="AV28" s="255" t="s">
        <v>606</v>
      </c>
      <c r="AW28" s="255" t="s">
        <v>606</v>
      </c>
      <c r="AX28" s="255" t="s">
        <v>606</v>
      </c>
      <c r="AY28" s="255" t="s">
        <v>606</v>
      </c>
      <c r="AZ28" s="255" t="s">
        <v>893</v>
      </c>
      <c r="BA28" s="255" t="s">
        <v>606</v>
      </c>
      <c r="BB28" s="255" t="s">
        <v>606</v>
      </c>
      <c r="BC28" s="255">
        <v>1.3</v>
      </c>
      <c r="BD28" s="255" t="s">
        <v>606</v>
      </c>
      <c r="BE28" s="255" t="s">
        <v>606</v>
      </c>
      <c r="BF28" s="255" t="s">
        <v>606</v>
      </c>
      <c r="BG28" s="255" t="s">
        <v>606</v>
      </c>
      <c r="BH28" s="255" t="s">
        <v>606</v>
      </c>
      <c r="BI28" s="255" t="s">
        <v>606</v>
      </c>
      <c r="BJ28" s="255" t="s">
        <v>606</v>
      </c>
      <c r="BK28" s="255" t="s">
        <v>606</v>
      </c>
      <c r="BL28" s="255" t="s">
        <v>893</v>
      </c>
      <c r="BM28" s="255" t="s">
        <v>606</v>
      </c>
      <c r="BN28" s="255" t="s">
        <v>606</v>
      </c>
      <c r="BO28" s="255">
        <f>0.8</f>
        <v>0.8</v>
      </c>
      <c r="BP28" s="255" t="s">
        <v>606</v>
      </c>
      <c r="BQ28" s="255" t="s">
        <v>606</v>
      </c>
      <c r="BR28" s="255" t="s">
        <v>606</v>
      </c>
      <c r="BS28" s="255" t="s">
        <v>606</v>
      </c>
      <c r="BT28" s="255" t="s">
        <v>606</v>
      </c>
      <c r="BU28" s="255" t="s">
        <v>606</v>
      </c>
      <c r="BV28" s="255" t="s">
        <v>606</v>
      </c>
      <c r="BW28" s="255" t="s">
        <v>606</v>
      </c>
      <c r="BX28" s="255" t="s">
        <v>606</v>
      </c>
    </row>
    <row r="29" spans="1:118" s="189" customFormat="1" ht="60">
      <c r="A29" s="275" t="s">
        <v>580</v>
      </c>
      <c r="B29" s="276" t="s">
        <v>671</v>
      </c>
      <c r="C29" s="277" t="s">
        <v>733</v>
      </c>
      <c r="D29" s="255" t="s">
        <v>606</v>
      </c>
      <c r="E29" s="255" t="s">
        <v>606</v>
      </c>
      <c r="F29" s="255" t="s">
        <v>606</v>
      </c>
      <c r="G29" s="255" t="s">
        <v>606</v>
      </c>
      <c r="H29" s="255" t="s">
        <v>606</v>
      </c>
      <c r="I29" s="255" t="s">
        <v>606</v>
      </c>
      <c r="J29" s="255" t="s">
        <v>606</v>
      </c>
      <c r="K29" s="255" t="s">
        <v>606</v>
      </c>
      <c r="L29" s="255" t="s">
        <v>606</v>
      </c>
      <c r="M29" s="255" t="s">
        <v>606</v>
      </c>
      <c r="N29" s="255" t="s">
        <v>606</v>
      </c>
      <c r="O29" s="255" t="s">
        <v>606</v>
      </c>
      <c r="P29" s="255" t="s">
        <v>606</v>
      </c>
      <c r="Q29" s="255" t="s">
        <v>606</v>
      </c>
      <c r="R29" s="255" t="s">
        <v>606</v>
      </c>
      <c r="S29" s="255">
        <v>0</v>
      </c>
      <c r="T29" s="255" t="s">
        <v>606</v>
      </c>
      <c r="U29" s="255" t="s">
        <v>606</v>
      </c>
      <c r="V29" s="255" t="s">
        <v>606</v>
      </c>
      <c r="W29" s="255" t="s">
        <v>606</v>
      </c>
      <c r="X29" s="255" t="s">
        <v>606</v>
      </c>
      <c r="Y29" s="255" t="s">
        <v>606</v>
      </c>
      <c r="Z29" s="255" t="s">
        <v>606</v>
      </c>
      <c r="AA29" s="255" t="s">
        <v>606</v>
      </c>
      <c r="AB29" s="255" t="s">
        <v>606</v>
      </c>
      <c r="AC29" s="255" t="s">
        <v>606</v>
      </c>
      <c r="AD29" s="255" t="s">
        <v>606</v>
      </c>
      <c r="AE29" s="255">
        <v>0</v>
      </c>
      <c r="AF29" s="255" t="s">
        <v>606</v>
      </c>
      <c r="AG29" s="255" t="s">
        <v>606</v>
      </c>
      <c r="AH29" s="255" t="s">
        <v>606</v>
      </c>
      <c r="AI29" s="255" t="s">
        <v>606</v>
      </c>
      <c r="AJ29" s="255" t="s">
        <v>606</v>
      </c>
      <c r="AK29" s="255" t="s">
        <v>606</v>
      </c>
      <c r="AL29" s="255" t="s">
        <v>606</v>
      </c>
      <c r="AM29" s="255" t="s">
        <v>606</v>
      </c>
      <c r="AN29" s="255" t="s">
        <v>606</v>
      </c>
      <c r="AO29" s="255" t="s">
        <v>606</v>
      </c>
      <c r="AP29" s="255" t="s">
        <v>606</v>
      </c>
      <c r="AQ29" s="255">
        <v>0</v>
      </c>
      <c r="AR29" s="255" t="s">
        <v>606</v>
      </c>
      <c r="AS29" s="255" t="s">
        <v>606</v>
      </c>
      <c r="AT29" s="255" t="s">
        <v>606</v>
      </c>
      <c r="AU29" s="255" t="s">
        <v>606</v>
      </c>
      <c r="AV29" s="255" t="s">
        <v>606</v>
      </c>
      <c r="AW29" s="255" t="s">
        <v>606</v>
      </c>
      <c r="AX29" s="255" t="s">
        <v>606</v>
      </c>
      <c r="AY29" s="255" t="s">
        <v>606</v>
      </c>
      <c r="AZ29" s="255" t="s">
        <v>606</v>
      </c>
      <c r="BA29" s="255" t="s">
        <v>606</v>
      </c>
      <c r="BB29" s="255" t="s">
        <v>606</v>
      </c>
      <c r="BC29" s="255">
        <v>0</v>
      </c>
      <c r="BD29" s="255" t="s">
        <v>606</v>
      </c>
      <c r="BE29" s="255" t="s">
        <v>606</v>
      </c>
      <c r="BF29" s="255" t="s">
        <v>606</v>
      </c>
      <c r="BG29" s="255" t="s">
        <v>606</v>
      </c>
      <c r="BH29" s="255" t="s">
        <v>606</v>
      </c>
      <c r="BI29" s="255" t="s">
        <v>606</v>
      </c>
      <c r="BJ29" s="255" t="s">
        <v>606</v>
      </c>
      <c r="BK29" s="255" t="s">
        <v>606</v>
      </c>
      <c r="BL29" s="255" t="s">
        <v>893</v>
      </c>
      <c r="BM29" s="255" t="s">
        <v>606</v>
      </c>
      <c r="BN29" s="255" t="s">
        <v>606</v>
      </c>
      <c r="BO29" s="255">
        <f>0.35</f>
        <v>0.35</v>
      </c>
      <c r="BP29" s="255" t="s">
        <v>606</v>
      </c>
      <c r="BQ29" s="255" t="s">
        <v>606</v>
      </c>
      <c r="BR29" s="255" t="s">
        <v>606</v>
      </c>
      <c r="BS29" s="255" t="s">
        <v>606</v>
      </c>
      <c r="BT29" s="255" t="s">
        <v>606</v>
      </c>
      <c r="BU29" s="255" t="s">
        <v>606</v>
      </c>
      <c r="BV29" s="255" t="s">
        <v>606</v>
      </c>
      <c r="BW29" s="255" t="s">
        <v>606</v>
      </c>
      <c r="BX29" s="255" t="s">
        <v>606</v>
      </c>
    </row>
    <row r="30" spans="1:118" s="189" customFormat="1" ht="60">
      <c r="A30" s="275" t="s">
        <v>580</v>
      </c>
      <c r="B30" s="276" t="s">
        <v>670</v>
      </c>
      <c r="C30" s="277" t="s">
        <v>734</v>
      </c>
      <c r="D30" s="255" t="s">
        <v>606</v>
      </c>
      <c r="E30" s="255" t="s">
        <v>606</v>
      </c>
      <c r="F30" s="255" t="s">
        <v>606</v>
      </c>
      <c r="G30" s="255" t="s">
        <v>606</v>
      </c>
      <c r="H30" s="255" t="s">
        <v>606</v>
      </c>
      <c r="I30" s="255" t="s">
        <v>606</v>
      </c>
      <c r="J30" s="255" t="s">
        <v>606</v>
      </c>
      <c r="K30" s="255" t="s">
        <v>606</v>
      </c>
      <c r="L30" s="255" t="s">
        <v>606</v>
      </c>
      <c r="M30" s="255" t="s">
        <v>606</v>
      </c>
      <c r="N30" s="255" t="s">
        <v>606</v>
      </c>
      <c r="O30" s="255" t="s">
        <v>606</v>
      </c>
      <c r="P30" s="255" t="s">
        <v>606</v>
      </c>
      <c r="Q30" s="255" t="s">
        <v>606</v>
      </c>
      <c r="R30" s="255" t="s">
        <v>606</v>
      </c>
      <c r="S30" s="255">
        <v>0</v>
      </c>
      <c r="T30" s="255" t="s">
        <v>606</v>
      </c>
      <c r="U30" s="255" t="s">
        <v>606</v>
      </c>
      <c r="V30" s="255" t="s">
        <v>606</v>
      </c>
      <c r="W30" s="255" t="s">
        <v>606</v>
      </c>
      <c r="X30" s="255" t="s">
        <v>606</v>
      </c>
      <c r="Y30" s="255" t="s">
        <v>606</v>
      </c>
      <c r="Z30" s="255" t="s">
        <v>606</v>
      </c>
      <c r="AA30" s="255" t="s">
        <v>606</v>
      </c>
      <c r="AB30" s="255" t="s">
        <v>606</v>
      </c>
      <c r="AC30" s="255" t="s">
        <v>606</v>
      </c>
      <c r="AD30" s="255" t="s">
        <v>606</v>
      </c>
      <c r="AE30" s="255">
        <v>0</v>
      </c>
      <c r="AF30" s="255" t="s">
        <v>606</v>
      </c>
      <c r="AG30" s="255" t="s">
        <v>606</v>
      </c>
      <c r="AH30" s="255" t="s">
        <v>606</v>
      </c>
      <c r="AI30" s="255" t="s">
        <v>606</v>
      </c>
      <c r="AJ30" s="255" t="s">
        <v>606</v>
      </c>
      <c r="AK30" s="255" t="s">
        <v>606</v>
      </c>
      <c r="AL30" s="255" t="s">
        <v>606</v>
      </c>
      <c r="AM30" s="255" t="s">
        <v>606</v>
      </c>
      <c r="AN30" s="255" t="s">
        <v>606</v>
      </c>
      <c r="AO30" s="255" t="s">
        <v>606</v>
      </c>
      <c r="AP30" s="255" t="s">
        <v>606</v>
      </c>
      <c r="AQ30" s="255">
        <v>0</v>
      </c>
      <c r="AR30" s="255" t="s">
        <v>606</v>
      </c>
      <c r="AS30" s="255" t="s">
        <v>606</v>
      </c>
      <c r="AT30" s="255" t="s">
        <v>606</v>
      </c>
      <c r="AU30" s="255" t="s">
        <v>606</v>
      </c>
      <c r="AV30" s="255" t="s">
        <v>606</v>
      </c>
      <c r="AW30" s="255" t="s">
        <v>606</v>
      </c>
      <c r="AX30" s="255" t="s">
        <v>606</v>
      </c>
      <c r="AY30" s="255" t="s">
        <v>606</v>
      </c>
      <c r="AZ30" s="255" t="s">
        <v>606</v>
      </c>
      <c r="BA30" s="255" t="s">
        <v>606</v>
      </c>
      <c r="BB30" s="255" t="s">
        <v>606</v>
      </c>
      <c r="BC30" s="255">
        <v>0</v>
      </c>
      <c r="BD30" s="255" t="s">
        <v>606</v>
      </c>
      <c r="BE30" s="255" t="s">
        <v>606</v>
      </c>
      <c r="BF30" s="255" t="s">
        <v>606</v>
      </c>
      <c r="BG30" s="255" t="s">
        <v>606</v>
      </c>
      <c r="BH30" s="255" t="s">
        <v>606</v>
      </c>
      <c r="BI30" s="255" t="s">
        <v>606</v>
      </c>
      <c r="BJ30" s="255" t="s">
        <v>606</v>
      </c>
      <c r="BK30" s="255" t="s">
        <v>606</v>
      </c>
      <c r="BL30" s="255" t="s">
        <v>893</v>
      </c>
      <c r="BM30" s="255" t="s">
        <v>606</v>
      </c>
      <c r="BN30" s="255" t="s">
        <v>606</v>
      </c>
      <c r="BO30" s="255">
        <v>0.35</v>
      </c>
      <c r="BP30" s="255" t="s">
        <v>606</v>
      </c>
      <c r="BQ30" s="255" t="s">
        <v>606</v>
      </c>
      <c r="BR30" s="255" t="s">
        <v>606</v>
      </c>
      <c r="BS30" s="255" t="s">
        <v>606</v>
      </c>
      <c r="BT30" s="255" t="s">
        <v>606</v>
      </c>
      <c r="BU30" s="255" t="s">
        <v>606</v>
      </c>
      <c r="BV30" s="255" t="s">
        <v>606</v>
      </c>
      <c r="BW30" s="255" t="s">
        <v>606</v>
      </c>
      <c r="BX30" s="255" t="s">
        <v>606</v>
      </c>
    </row>
    <row r="31" spans="1:118" s="192" customFormat="1" ht="63">
      <c r="A31" s="273" t="s">
        <v>531</v>
      </c>
      <c r="B31" s="274" t="s">
        <v>737</v>
      </c>
      <c r="C31" s="265" t="s">
        <v>725</v>
      </c>
      <c r="D31" s="294" t="s">
        <v>606</v>
      </c>
      <c r="E31" s="294" t="s">
        <v>606</v>
      </c>
      <c r="F31" s="294" t="s">
        <v>606</v>
      </c>
      <c r="G31" s="294" t="s">
        <v>606</v>
      </c>
      <c r="H31" s="294" t="s">
        <v>606</v>
      </c>
      <c r="I31" s="294" t="s">
        <v>606</v>
      </c>
      <c r="J31" s="294" t="s">
        <v>606</v>
      </c>
      <c r="K31" s="294" t="s">
        <v>606</v>
      </c>
      <c r="L31" s="294" t="s">
        <v>606</v>
      </c>
      <c r="M31" s="294" t="s">
        <v>606</v>
      </c>
      <c r="N31" s="294" t="s">
        <v>606</v>
      </c>
      <c r="O31" s="294" t="s">
        <v>606</v>
      </c>
      <c r="P31" s="294" t="s">
        <v>893</v>
      </c>
      <c r="Q31" s="294" t="s">
        <v>606</v>
      </c>
      <c r="R31" s="294" t="s">
        <v>606</v>
      </c>
      <c r="S31" s="294" t="s">
        <v>606</v>
      </c>
      <c r="T31" s="294" t="s">
        <v>606</v>
      </c>
      <c r="U31" s="294">
        <f>U32</f>
        <v>1</v>
      </c>
      <c r="V31" s="294" t="s">
        <v>606</v>
      </c>
      <c r="W31" s="294" t="s">
        <v>606</v>
      </c>
      <c r="X31" s="294" t="s">
        <v>606</v>
      </c>
      <c r="Y31" s="294" t="s">
        <v>606</v>
      </c>
      <c r="Z31" s="294" t="s">
        <v>606</v>
      </c>
      <c r="AA31" s="294" t="s">
        <v>606</v>
      </c>
      <c r="AB31" s="294" t="s">
        <v>606</v>
      </c>
      <c r="AC31" s="294" t="s">
        <v>606</v>
      </c>
      <c r="AD31" s="294" t="s">
        <v>606</v>
      </c>
      <c r="AE31" s="294" t="s">
        <v>606</v>
      </c>
      <c r="AF31" s="294" t="s">
        <v>606</v>
      </c>
      <c r="AG31" s="294">
        <f>AG32</f>
        <v>0</v>
      </c>
      <c r="AH31" s="294" t="s">
        <v>606</v>
      </c>
      <c r="AI31" s="294" t="s">
        <v>606</v>
      </c>
      <c r="AJ31" s="294" t="s">
        <v>606</v>
      </c>
      <c r="AK31" s="294" t="s">
        <v>606</v>
      </c>
      <c r="AL31" s="294" t="s">
        <v>606</v>
      </c>
      <c r="AM31" s="294" t="s">
        <v>606</v>
      </c>
      <c r="AN31" s="294" t="s">
        <v>606</v>
      </c>
      <c r="AO31" s="294" t="s">
        <v>606</v>
      </c>
      <c r="AP31" s="294" t="s">
        <v>606</v>
      </c>
      <c r="AQ31" s="294" t="s">
        <v>606</v>
      </c>
      <c r="AR31" s="294" t="s">
        <v>606</v>
      </c>
      <c r="AS31" s="294">
        <f>AS32</f>
        <v>0</v>
      </c>
      <c r="AT31" s="294" t="s">
        <v>606</v>
      </c>
      <c r="AU31" s="294" t="s">
        <v>606</v>
      </c>
      <c r="AV31" s="294" t="s">
        <v>606</v>
      </c>
      <c r="AW31" s="294" t="s">
        <v>606</v>
      </c>
      <c r="AX31" s="294" t="s">
        <v>606</v>
      </c>
      <c r="AY31" s="294" t="s">
        <v>606</v>
      </c>
      <c r="AZ31" s="294" t="s">
        <v>606</v>
      </c>
      <c r="BA31" s="294" t="s">
        <v>606</v>
      </c>
      <c r="BB31" s="294" t="s">
        <v>606</v>
      </c>
      <c r="BC31" s="294" t="s">
        <v>606</v>
      </c>
      <c r="BD31" s="294" t="s">
        <v>606</v>
      </c>
      <c r="BE31" s="294">
        <f>BE32</f>
        <v>0</v>
      </c>
      <c r="BF31" s="294" t="s">
        <v>606</v>
      </c>
      <c r="BG31" s="294" t="s">
        <v>606</v>
      </c>
      <c r="BH31" s="294" t="s">
        <v>606</v>
      </c>
      <c r="BI31" s="294" t="s">
        <v>606</v>
      </c>
      <c r="BJ31" s="294" t="s">
        <v>606</v>
      </c>
      <c r="BK31" s="294" t="s">
        <v>606</v>
      </c>
      <c r="BL31" s="294" t="s">
        <v>606</v>
      </c>
      <c r="BM31" s="294" t="s">
        <v>606</v>
      </c>
      <c r="BN31" s="294" t="s">
        <v>606</v>
      </c>
      <c r="BO31" s="294" t="s">
        <v>606</v>
      </c>
      <c r="BP31" s="294" t="s">
        <v>606</v>
      </c>
      <c r="BQ31" s="294">
        <f>BQ32</f>
        <v>0</v>
      </c>
      <c r="BR31" s="294" t="s">
        <v>606</v>
      </c>
      <c r="BS31" s="294" t="s">
        <v>606</v>
      </c>
      <c r="BT31" s="294" t="s">
        <v>606</v>
      </c>
      <c r="BU31" s="294" t="s">
        <v>606</v>
      </c>
      <c r="BV31" s="294" t="s">
        <v>606</v>
      </c>
      <c r="BW31" s="294" t="s">
        <v>606</v>
      </c>
      <c r="BX31" s="294" t="s">
        <v>606</v>
      </c>
    </row>
    <row r="32" spans="1:118" s="189" customFormat="1">
      <c r="A32" s="275" t="s">
        <v>585</v>
      </c>
      <c r="B32" s="276" t="s">
        <v>851</v>
      </c>
      <c r="C32" s="277" t="s">
        <v>728</v>
      </c>
      <c r="D32" s="255" t="s">
        <v>606</v>
      </c>
      <c r="E32" s="255" t="s">
        <v>606</v>
      </c>
      <c r="F32" s="255" t="s">
        <v>606</v>
      </c>
      <c r="G32" s="255" t="s">
        <v>606</v>
      </c>
      <c r="H32" s="255" t="s">
        <v>606</v>
      </c>
      <c r="I32" s="255" t="s">
        <v>606</v>
      </c>
      <c r="J32" s="255" t="s">
        <v>606</v>
      </c>
      <c r="K32" s="255" t="s">
        <v>606</v>
      </c>
      <c r="L32" s="255" t="s">
        <v>606</v>
      </c>
      <c r="M32" s="255" t="s">
        <v>606</v>
      </c>
      <c r="N32" s="255" t="s">
        <v>606</v>
      </c>
      <c r="O32" s="255" t="s">
        <v>606</v>
      </c>
      <c r="P32" s="255" t="s">
        <v>893</v>
      </c>
      <c r="Q32" s="255" t="s">
        <v>606</v>
      </c>
      <c r="R32" s="255" t="s">
        <v>606</v>
      </c>
      <c r="S32" s="255" t="s">
        <v>606</v>
      </c>
      <c r="T32" s="255" t="s">
        <v>606</v>
      </c>
      <c r="U32" s="255">
        <v>1</v>
      </c>
      <c r="V32" s="255" t="s">
        <v>606</v>
      </c>
      <c r="W32" s="255" t="s">
        <v>606</v>
      </c>
      <c r="X32" s="255" t="s">
        <v>606</v>
      </c>
      <c r="Y32" s="255" t="s">
        <v>606</v>
      </c>
      <c r="Z32" s="255" t="s">
        <v>606</v>
      </c>
      <c r="AA32" s="255" t="s">
        <v>606</v>
      </c>
      <c r="AB32" s="255" t="s">
        <v>606</v>
      </c>
      <c r="AC32" s="255" t="s">
        <v>606</v>
      </c>
      <c r="AD32" s="255" t="s">
        <v>606</v>
      </c>
      <c r="AE32" s="255" t="s">
        <v>606</v>
      </c>
      <c r="AF32" s="255" t="s">
        <v>606</v>
      </c>
      <c r="AG32" s="255">
        <v>0</v>
      </c>
      <c r="AH32" s="255" t="s">
        <v>606</v>
      </c>
      <c r="AI32" s="255" t="s">
        <v>606</v>
      </c>
      <c r="AJ32" s="255" t="s">
        <v>606</v>
      </c>
      <c r="AK32" s="255" t="s">
        <v>606</v>
      </c>
      <c r="AL32" s="255" t="s">
        <v>606</v>
      </c>
      <c r="AM32" s="255" t="s">
        <v>606</v>
      </c>
      <c r="AN32" s="255" t="s">
        <v>606</v>
      </c>
      <c r="AO32" s="255" t="s">
        <v>606</v>
      </c>
      <c r="AP32" s="255" t="s">
        <v>606</v>
      </c>
      <c r="AQ32" s="255" t="s">
        <v>606</v>
      </c>
      <c r="AR32" s="255" t="s">
        <v>606</v>
      </c>
      <c r="AS32" s="255">
        <v>0</v>
      </c>
      <c r="AT32" s="255" t="s">
        <v>606</v>
      </c>
      <c r="AU32" s="255" t="s">
        <v>606</v>
      </c>
      <c r="AV32" s="255" t="s">
        <v>606</v>
      </c>
      <c r="AW32" s="255" t="s">
        <v>606</v>
      </c>
      <c r="AX32" s="255" t="s">
        <v>606</v>
      </c>
      <c r="AY32" s="255" t="s">
        <v>606</v>
      </c>
      <c r="AZ32" s="255" t="s">
        <v>606</v>
      </c>
      <c r="BA32" s="255" t="s">
        <v>606</v>
      </c>
      <c r="BB32" s="255" t="s">
        <v>606</v>
      </c>
      <c r="BC32" s="255" t="s">
        <v>606</v>
      </c>
      <c r="BD32" s="255" t="s">
        <v>606</v>
      </c>
      <c r="BE32" s="255">
        <v>0</v>
      </c>
      <c r="BF32" s="255" t="s">
        <v>606</v>
      </c>
      <c r="BG32" s="255" t="s">
        <v>606</v>
      </c>
      <c r="BH32" s="255" t="s">
        <v>606</v>
      </c>
      <c r="BI32" s="255" t="s">
        <v>606</v>
      </c>
      <c r="BJ32" s="255" t="s">
        <v>606</v>
      </c>
      <c r="BK32" s="255" t="s">
        <v>606</v>
      </c>
      <c r="BL32" s="255" t="s">
        <v>606</v>
      </c>
      <c r="BM32" s="255" t="s">
        <v>606</v>
      </c>
      <c r="BN32" s="255" t="s">
        <v>606</v>
      </c>
      <c r="BO32" s="255" t="s">
        <v>606</v>
      </c>
      <c r="BP32" s="255" t="s">
        <v>606</v>
      </c>
      <c r="BQ32" s="255">
        <v>0</v>
      </c>
      <c r="BR32" s="255" t="s">
        <v>606</v>
      </c>
      <c r="BS32" s="255" t="s">
        <v>606</v>
      </c>
      <c r="BT32" s="255" t="s">
        <v>606</v>
      </c>
      <c r="BU32" s="255" t="s">
        <v>606</v>
      </c>
      <c r="BV32" s="255" t="s">
        <v>606</v>
      </c>
      <c r="BW32" s="255" t="s">
        <v>606</v>
      </c>
      <c r="BX32" s="255" t="s">
        <v>606</v>
      </c>
    </row>
    <row r="33" spans="1:76" s="192" customFormat="1" ht="63">
      <c r="A33" s="273" t="s">
        <v>674</v>
      </c>
      <c r="B33" s="274" t="s">
        <v>738</v>
      </c>
      <c r="C33" s="265" t="s">
        <v>725</v>
      </c>
      <c r="D33" s="294" t="s">
        <v>606</v>
      </c>
      <c r="E33" s="294" t="s">
        <v>606</v>
      </c>
      <c r="F33" s="294" t="s">
        <v>606</v>
      </c>
      <c r="G33" s="294" t="s">
        <v>606</v>
      </c>
      <c r="H33" s="294" t="s">
        <v>606</v>
      </c>
      <c r="I33" s="294" t="s">
        <v>606</v>
      </c>
      <c r="J33" s="294" t="s">
        <v>606</v>
      </c>
      <c r="K33" s="294" t="s">
        <v>606</v>
      </c>
      <c r="L33" s="294" t="s">
        <v>606</v>
      </c>
      <c r="M33" s="294" t="s">
        <v>606</v>
      </c>
      <c r="N33" s="294" t="s">
        <v>606</v>
      </c>
      <c r="O33" s="294" t="s">
        <v>606</v>
      </c>
      <c r="P33" s="294" t="s">
        <v>891</v>
      </c>
      <c r="Q33" s="294" t="s">
        <v>606</v>
      </c>
      <c r="R33" s="294" t="s">
        <v>606</v>
      </c>
      <c r="S33" s="294">
        <f>S34</f>
        <v>0.3</v>
      </c>
      <c r="T33" s="294" t="s">
        <v>606</v>
      </c>
      <c r="U33" s="294" t="s">
        <v>606</v>
      </c>
      <c r="V33" s="294" t="s">
        <v>606</v>
      </c>
      <c r="W33" s="294" t="s">
        <v>606</v>
      </c>
      <c r="X33" s="294" t="s">
        <v>606</v>
      </c>
      <c r="Y33" s="294" t="s">
        <v>606</v>
      </c>
      <c r="Z33" s="294" t="s">
        <v>606</v>
      </c>
      <c r="AA33" s="294" t="s">
        <v>606</v>
      </c>
      <c r="AB33" s="294" t="s">
        <v>606</v>
      </c>
      <c r="AC33" s="294" t="s">
        <v>606</v>
      </c>
      <c r="AD33" s="294" t="s">
        <v>606</v>
      </c>
      <c r="AE33" s="294">
        <f>AE34</f>
        <v>0</v>
      </c>
      <c r="AF33" s="294" t="s">
        <v>606</v>
      </c>
      <c r="AG33" s="294" t="s">
        <v>606</v>
      </c>
      <c r="AH33" s="294" t="s">
        <v>606</v>
      </c>
      <c r="AI33" s="294" t="s">
        <v>606</v>
      </c>
      <c r="AJ33" s="294" t="s">
        <v>606</v>
      </c>
      <c r="AK33" s="294" t="s">
        <v>606</v>
      </c>
      <c r="AL33" s="294" t="s">
        <v>606</v>
      </c>
      <c r="AM33" s="294" t="s">
        <v>606</v>
      </c>
      <c r="AN33" s="294" t="s">
        <v>606</v>
      </c>
      <c r="AO33" s="294" t="s">
        <v>606</v>
      </c>
      <c r="AP33" s="294" t="s">
        <v>606</v>
      </c>
      <c r="AQ33" s="294">
        <f>AQ34</f>
        <v>0</v>
      </c>
      <c r="AR33" s="294" t="s">
        <v>606</v>
      </c>
      <c r="AS33" s="294" t="s">
        <v>606</v>
      </c>
      <c r="AT33" s="294" t="s">
        <v>606</v>
      </c>
      <c r="AU33" s="294" t="s">
        <v>606</v>
      </c>
      <c r="AV33" s="294" t="s">
        <v>606</v>
      </c>
      <c r="AW33" s="294" t="s">
        <v>606</v>
      </c>
      <c r="AX33" s="294" t="s">
        <v>606</v>
      </c>
      <c r="AY33" s="294" t="s">
        <v>606</v>
      </c>
      <c r="AZ33" s="294" t="s">
        <v>606</v>
      </c>
      <c r="BA33" s="294" t="s">
        <v>606</v>
      </c>
      <c r="BB33" s="294" t="s">
        <v>606</v>
      </c>
      <c r="BC33" s="294">
        <f>BC34</f>
        <v>0</v>
      </c>
      <c r="BD33" s="294" t="s">
        <v>606</v>
      </c>
      <c r="BE33" s="294" t="s">
        <v>606</v>
      </c>
      <c r="BF33" s="294" t="s">
        <v>606</v>
      </c>
      <c r="BG33" s="294" t="s">
        <v>606</v>
      </c>
      <c r="BH33" s="294" t="s">
        <v>606</v>
      </c>
      <c r="BI33" s="294" t="s">
        <v>606</v>
      </c>
      <c r="BJ33" s="294" t="s">
        <v>606</v>
      </c>
      <c r="BK33" s="294" t="s">
        <v>606</v>
      </c>
      <c r="BL33" s="294" t="s">
        <v>606</v>
      </c>
      <c r="BM33" s="294" t="s">
        <v>606</v>
      </c>
      <c r="BN33" s="294" t="s">
        <v>606</v>
      </c>
      <c r="BO33" s="294">
        <f>BO34</f>
        <v>0</v>
      </c>
      <c r="BP33" s="294" t="s">
        <v>606</v>
      </c>
      <c r="BQ33" s="294" t="s">
        <v>606</v>
      </c>
      <c r="BR33" s="294" t="s">
        <v>606</v>
      </c>
      <c r="BS33" s="294" t="s">
        <v>606</v>
      </c>
      <c r="BT33" s="294" t="s">
        <v>606</v>
      </c>
      <c r="BU33" s="294" t="s">
        <v>606</v>
      </c>
      <c r="BV33" s="294" t="s">
        <v>606</v>
      </c>
      <c r="BW33" s="294" t="s">
        <v>606</v>
      </c>
      <c r="BX33" s="294" t="s">
        <v>606</v>
      </c>
    </row>
    <row r="34" spans="1:76" s="189" customFormat="1" ht="75">
      <c r="A34" s="275" t="s">
        <v>674</v>
      </c>
      <c r="B34" s="276" t="s">
        <v>676</v>
      </c>
      <c r="C34" s="277" t="s">
        <v>729</v>
      </c>
      <c r="D34" s="255" t="s">
        <v>606</v>
      </c>
      <c r="E34" s="255" t="s">
        <v>606</v>
      </c>
      <c r="F34" s="255" t="s">
        <v>606</v>
      </c>
      <c r="G34" s="255" t="s">
        <v>606</v>
      </c>
      <c r="H34" s="255" t="s">
        <v>606</v>
      </c>
      <c r="I34" s="255" t="s">
        <v>606</v>
      </c>
      <c r="J34" s="255" t="s">
        <v>606</v>
      </c>
      <c r="K34" s="255" t="s">
        <v>606</v>
      </c>
      <c r="L34" s="255" t="s">
        <v>606</v>
      </c>
      <c r="M34" s="255" t="s">
        <v>606</v>
      </c>
      <c r="N34" s="255" t="s">
        <v>606</v>
      </c>
      <c r="O34" s="255" t="s">
        <v>606</v>
      </c>
      <c r="P34" s="255" t="s">
        <v>891</v>
      </c>
      <c r="Q34" s="255" t="s">
        <v>606</v>
      </c>
      <c r="R34" s="255" t="s">
        <v>606</v>
      </c>
      <c r="S34" s="255">
        <v>0.3</v>
      </c>
      <c r="T34" s="255" t="s">
        <v>606</v>
      </c>
      <c r="U34" s="255" t="s">
        <v>606</v>
      </c>
      <c r="V34" s="255" t="s">
        <v>606</v>
      </c>
      <c r="W34" s="255" t="s">
        <v>606</v>
      </c>
      <c r="X34" s="255" t="s">
        <v>606</v>
      </c>
      <c r="Y34" s="255" t="s">
        <v>606</v>
      </c>
      <c r="Z34" s="255" t="s">
        <v>606</v>
      </c>
      <c r="AA34" s="255" t="s">
        <v>606</v>
      </c>
      <c r="AB34" s="255" t="s">
        <v>606</v>
      </c>
      <c r="AC34" s="255" t="s">
        <v>606</v>
      </c>
      <c r="AD34" s="255" t="s">
        <v>606</v>
      </c>
      <c r="AE34" s="255">
        <v>0</v>
      </c>
      <c r="AF34" s="255" t="s">
        <v>606</v>
      </c>
      <c r="AG34" s="255" t="s">
        <v>606</v>
      </c>
      <c r="AH34" s="255" t="s">
        <v>606</v>
      </c>
      <c r="AI34" s="255" t="s">
        <v>606</v>
      </c>
      <c r="AJ34" s="255" t="s">
        <v>606</v>
      </c>
      <c r="AK34" s="255" t="s">
        <v>606</v>
      </c>
      <c r="AL34" s="255" t="s">
        <v>606</v>
      </c>
      <c r="AM34" s="255" t="s">
        <v>606</v>
      </c>
      <c r="AN34" s="255" t="s">
        <v>606</v>
      </c>
      <c r="AO34" s="255" t="s">
        <v>606</v>
      </c>
      <c r="AP34" s="255" t="s">
        <v>606</v>
      </c>
      <c r="AQ34" s="255">
        <v>0</v>
      </c>
      <c r="AR34" s="255" t="s">
        <v>606</v>
      </c>
      <c r="AS34" s="255" t="s">
        <v>606</v>
      </c>
      <c r="AT34" s="255" t="s">
        <v>606</v>
      </c>
      <c r="AU34" s="255" t="s">
        <v>606</v>
      </c>
      <c r="AV34" s="255" t="s">
        <v>606</v>
      </c>
      <c r="AW34" s="255" t="s">
        <v>606</v>
      </c>
      <c r="AX34" s="255" t="s">
        <v>606</v>
      </c>
      <c r="AY34" s="255" t="s">
        <v>606</v>
      </c>
      <c r="AZ34" s="255" t="s">
        <v>606</v>
      </c>
      <c r="BA34" s="255" t="s">
        <v>606</v>
      </c>
      <c r="BB34" s="255" t="s">
        <v>606</v>
      </c>
      <c r="BC34" s="255">
        <v>0</v>
      </c>
      <c r="BD34" s="255" t="s">
        <v>606</v>
      </c>
      <c r="BE34" s="255" t="s">
        <v>606</v>
      </c>
      <c r="BF34" s="255" t="s">
        <v>606</v>
      </c>
      <c r="BG34" s="255" t="s">
        <v>606</v>
      </c>
      <c r="BH34" s="255" t="s">
        <v>606</v>
      </c>
      <c r="BI34" s="255" t="s">
        <v>606</v>
      </c>
      <c r="BJ34" s="255" t="s">
        <v>606</v>
      </c>
      <c r="BK34" s="255" t="s">
        <v>606</v>
      </c>
      <c r="BL34" s="255" t="s">
        <v>606</v>
      </c>
      <c r="BM34" s="255" t="s">
        <v>606</v>
      </c>
      <c r="BN34" s="255" t="s">
        <v>606</v>
      </c>
      <c r="BO34" s="255">
        <v>0</v>
      </c>
      <c r="BP34" s="255" t="s">
        <v>606</v>
      </c>
      <c r="BQ34" s="255" t="s">
        <v>606</v>
      </c>
      <c r="BR34" s="255" t="s">
        <v>606</v>
      </c>
      <c r="BS34" s="255" t="s">
        <v>606</v>
      </c>
      <c r="BT34" s="255" t="s">
        <v>606</v>
      </c>
      <c r="BU34" s="255" t="s">
        <v>606</v>
      </c>
      <c r="BV34" s="255" t="s">
        <v>606</v>
      </c>
      <c r="BW34" s="255" t="s">
        <v>606</v>
      </c>
      <c r="BX34" s="255" t="s">
        <v>606</v>
      </c>
    </row>
    <row r="35" spans="1:76" s="189" customFormat="1"/>
    <row r="36" spans="1:76" s="189" customFormat="1"/>
    <row r="37" spans="1:76" s="189" customFormat="1"/>
  </sheetData>
  <mergeCells count="39">
    <mergeCell ref="DH17:DN17"/>
    <mergeCell ref="CT15:CZ16"/>
    <mergeCell ref="DA15:DG16"/>
    <mergeCell ref="DH15:DN16"/>
    <mergeCell ref="CM17:CS17"/>
    <mergeCell ref="CT17:CZ17"/>
    <mergeCell ref="DA17:DG17"/>
    <mergeCell ref="CM15:CS16"/>
    <mergeCell ref="A4:BX4"/>
    <mergeCell ref="A11:BX11"/>
    <mergeCell ref="A13:AY13"/>
    <mergeCell ref="AN17:AS17"/>
    <mergeCell ref="AT17:AY17"/>
    <mergeCell ref="AN15:AY16"/>
    <mergeCell ref="V17:AA17"/>
    <mergeCell ref="AB15:AM16"/>
    <mergeCell ref="AB17:AG17"/>
    <mergeCell ref="AH17:AM17"/>
    <mergeCell ref="P17:U17"/>
    <mergeCell ref="P15:AA16"/>
    <mergeCell ref="C14:C18"/>
    <mergeCell ref="B14:B18"/>
    <mergeCell ref="A14:A18"/>
    <mergeCell ref="AY3:BX3"/>
    <mergeCell ref="AZ15:BK16"/>
    <mergeCell ref="AZ17:BE17"/>
    <mergeCell ref="BF17:BK17"/>
    <mergeCell ref="BL15:BW16"/>
    <mergeCell ref="BL17:BQ17"/>
    <mergeCell ref="BR17:BW17"/>
    <mergeCell ref="P14:BW14"/>
    <mergeCell ref="BX14:BX18"/>
    <mergeCell ref="A6:BX6"/>
    <mergeCell ref="A7:BX7"/>
    <mergeCell ref="A12:BX12"/>
    <mergeCell ref="D17:I17"/>
    <mergeCell ref="J17:O17"/>
    <mergeCell ref="D14:O16"/>
    <mergeCell ref="A9:BX9"/>
  </mergeCells>
  <pageMargins left="0.70866141732283472" right="0.70866141732283472" top="0.74803149606299213" bottom="0.74803149606299213" header="0.31496062992125984" footer="0.31496062992125984"/>
  <pageSetup paperSize="8" scale="32" orientation="landscape" r:id="rId1"/>
</worksheet>
</file>

<file path=xl/worksheets/sheet11.xml><?xml version="1.0" encoding="utf-8"?>
<worksheet xmlns="http://schemas.openxmlformats.org/spreadsheetml/2006/main" xmlns:r="http://schemas.openxmlformats.org/officeDocument/2006/relationships">
  <sheetPr>
    <tabColor theme="0"/>
  </sheetPr>
  <dimension ref="A1:DM34"/>
  <sheetViews>
    <sheetView topLeftCell="H6" zoomScaleNormal="100" workbookViewId="0">
      <selection activeCell="I19" sqref="I19"/>
    </sheetView>
  </sheetViews>
  <sheetFormatPr defaultRowHeight="15.75"/>
  <cols>
    <col min="1" max="1" width="11.375" style="1" customWidth="1"/>
    <col min="2" max="2" width="33.875" style="1" customWidth="1"/>
    <col min="3" max="3" width="18.5" style="1" customWidth="1"/>
    <col min="4" max="73" width="6" style="1" customWidth="1"/>
    <col min="74" max="101" width="6" style="211" customWidth="1"/>
    <col min="102" max="115" width="6" style="1" customWidth="1"/>
    <col min="116" max="116" width="23.5" style="1" customWidth="1"/>
    <col min="117" max="126" width="5" style="1" customWidth="1"/>
    <col min="127" max="16384" width="9" style="1"/>
  </cols>
  <sheetData>
    <row r="1" spans="1:117" ht="18.75">
      <c r="AF1" s="2"/>
      <c r="AG1" s="2"/>
      <c r="AH1" s="2"/>
      <c r="AI1" s="2"/>
      <c r="AJ1" s="2"/>
      <c r="AK1" s="2"/>
      <c r="AL1" s="2"/>
      <c r="AM1" s="2"/>
      <c r="AN1" s="2"/>
      <c r="AO1" s="2"/>
      <c r="AP1" s="2"/>
      <c r="AS1" s="23" t="s">
        <v>332</v>
      </c>
    </row>
    <row r="2" spans="1:117" ht="18.75">
      <c r="AF2" s="2"/>
      <c r="AG2" s="2"/>
      <c r="AH2" s="2"/>
      <c r="AI2" s="2"/>
      <c r="AJ2" s="2"/>
      <c r="AK2" s="2"/>
      <c r="AL2" s="2"/>
      <c r="AM2" s="2"/>
      <c r="AN2" s="2"/>
      <c r="AO2" s="2"/>
      <c r="AP2" s="2"/>
      <c r="AS2" s="14" t="s">
        <v>1</v>
      </c>
    </row>
    <row r="3" spans="1:117" ht="18.75">
      <c r="AF3" s="2"/>
      <c r="AG3" s="2"/>
      <c r="AH3" s="2"/>
      <c r="AI3" s="2"/>
      <c r="AJ3" s="2"/>
      <c r="AK3" s="2"/>
      <c r="AL3" s="2"/>
      <c r="AM3" s="2"/>
      <c r="AN3" s="348" t="s">
        <v>658</v>
      </c>
      <c r="AO3" s="348"/>
      <c r="AP3" s="348"/>
      <c r="AQ3" s="348"/>
      <c r="AR3" s="348"/>
      <c r="AS3" s="348"/>
    </row>
    <row r="4" spans="1:117">
      <c r="A4" s="427" t="s">
        <v>380</v>
      </c>
      <c r="B4" s="427"/>
      <c r="C4" s="427"/>
      <c r="D4" s="427"/>
      <c r="E4" s="427"/>
      <c r="F4" s="427"/>
      <c r="G4" s="427"/>
      <c r="H4" s="427"/>
      <c r="I4" s="427"/>
      <c r="J4" s="427"/>
      <c r="K4" s="427"/>
      <c r="L4" s="427"/>
      <c r="M4" s="427"/>
      <c r="N4" s="427"/>
      <c r="O4" s="427"/>
      <c r="P4" s="427"/>
      <c r="Q4" s="427"/>
      <c r="R4" s="427"/>
      <c r="S4" s="427"/>
      <c r="T4" s="427"/>
      <c r="U4" s="427"/>
      <c r="V4" s="427"/>
      <c r="W4" s="427"/>
      <c r="X4" s="427"/>
      <c r="Y4" s="427"/>
      <c r="Z4" s="427"/>
      <c r="AA4" s="427"/>
      <c r="AB4" s="427"/>
      <c r="AC4" s="427"/>
      <c r="AD4" s="427"/>
      <c r="AE4" s="427"/>
      <c r="AF4" s="427"/>
      <c r="AG4" s="427"/>
      <c r="AH4" s="427"/>
      <c r="AI4" s="427"/>
      <c r="AJ4" s="427"/>
      <c r="AK4" s="427"/>
      <c r="AL4" s="427"/>
      <c r="AM4" s="427"/>
      <c r="AN4" s="427"/>
      <c r="AO4" s="427"/>
      <c r="AP4" s="427"/>
      <c r="AQ4" s="427"/>
      <c r="AR4" s="427"/>
      <c r="AS4" s="427"/>
    </row>
    <row r="5" spans="1:117">
      <c r="A5" s="415"/>
      <c r="B5" s="415"/>
      <c r="C5" s="415"/>
      <c r="D5" s="415"/>
      <c r="E5" s="415"/>
      <c r="F5" s="415"/>
      <c r="G5" s="415"/>
      <c r="H5" s="415"/>
      <c r="I5" s="415"/>
      <c r="J5" s="415"/>
      <c r="K5" s="415"/>
      <c r="L5" s="415"/>
      <c r="M5" s="415"/>
      <c r="N5" s="415"/>
      <c r="O5" s="415"/>
      <c r="P5" s="415"/>
      <c r="Q5" s="415"/>
      <c r="R5" s="415"/>
      <c r="S5" s="415"/>
      <c r="T5" s="415"/>
      <c r="U5" s="415"/>
      <c r="V5" s="415"/>
      <c r="W5" s="415"/>
      <c r="X5" s="415"/>
      <c r="Y5" s="415"/>
      <c r="Z5" s="415"/>
      <c r="AA5" s="415"/>
      <c r="AB5" s="415"/>
      <c r="AC5" s="415"/>
      <c r="AD5" s="415"/>
      <c r="AE5" s="415"/>
      <c r="AF5" s="415"/>
      <c r="AG5" s="415"/>
      <c r="AH5" s="415"/>
      <c r="AI5" s="415"/>
      <c r="AJ5" s="415"/>
      <c r="AK5" s="415"/>
      <c r="AL5" s="415"/>
      <c r="AM5" s="415"/>
      <c r="AN5" s="415"/>
      <c r="AO5" s="415"/>
      <c r="AP5" s="415"/>
      <c r="AQ5" s="415"/>
      <c r="AR5" s="415"/>
      <c r="AS5" s="415"/>
      <c r="AT5" s="110"/>
      <c r="AU5" s="110"/>
      <c r="AV5" s="110"/>
      <c r="AW5" s="110"/>
      <c r="AX5" s="110"/>
      <c r="AY5" s="110"/>
      <c r="AZ5" s="110"/>
      <c r="BA5" s="110"/>
      <c r="BB5" s="110"/>
      <c r="BC5" s="110"/>
      <c r="BD5" s="110"/>
      <c r="BE5" s="110"/>
      <c r="BF5" s="110"/>
      <c r="BG5" s="110"/>
      <c r="BH5" s="110"/>
      <c r="BI5" s="110"/>
      <c r="BJ5" s="110"/>
      <c r="BK5" s="110"/>
      <c r="BL5" s="110"/>
      <c r="BM5" s="110"/>
      <c r="BN5" s="110"/>
      <c r="BO5" s="110"/>
      <c r="BP5" s="110"/>
      <c r="BQ5" s="110"/>
      <c r="BR5" s="110"/>
      <c r="BS5" s="110"/>
      <c r="BT5" s="110"/>
      <c r="BU5" s="110"/>
      <c r="BV5" s="212"/>
      <c r="BW5" s="212"/>
      <c r="BX5" s="212"/>
      <c r="BY5" s="212"/>
      <c r="BZ5" s="212"/>
      <c r="CA5" s="212"/>
      <c r="CB5" s="212"/>
      <c r="CC5" s="212"/>
      <c r="CD5" s="212"/>
      <c r="CE5" s="212"/>
      <c r="CF5" s="212"/>
      <c r="CG5" s="212"/>
      <c r="CH5" s="212"/>
      <c r="CI5" s="212"/>
      <c r="CJ5" s="212"/>
      <c r="CK5" s="212"/>
      <c r="CL5" s="212"/>
      <c r="CM5" s="212"/>
      <c r="CN5" s="212"/>
      <c r="CO5" s="212"/>
      <c r="CP5" s="212"/>
      <c r="CQ5" s="212"/>
      <c r="CR5" s="212"/>
      <c r="CS5" s="212"/>
      <c r="CT5" s="212"/>
      <c r="CU5" s="212"/>
      <c r="CV5" s="212"/>
      <c r="CW5" s="212"/>
      <c r="CX5" s="110"/>
      <c r="CY5" s="110"/>
      <c r="CZ5" s="110"/>
      <c r="DA5" s="110"/>
      <c r="DB5" s="110"/>
      <c r="DC5" s="110"/>
      <c r="DD5" s="110"/>
      <c r="DE5" s="110"/>
      <c r="DF5" s="110"/>
      <c r="DG5" s="110"/>
      <c r="DH5" s="110"/>
      <c r="DI5" s="110"/>
      <c r="DJ5" s="110"/>
      <c r="DK5" s="110"/>
      <c r="DL5" s="110"/>
    </row>
    <row r="6" spans="1:117" ht="18.75">
      <c r="A6" s="369" t="s">
        <v>660</v>
      </c>
      <c r="B6" s="369"/>
      <c r="C6" s="369"/>
      <c r="D6" s="369"/>
      <c r="E6" s="369"/>
      <c r="F6" s="369"/>
      <c r="G6" s="369"/>
      <c r="H6" s="369"/>
      <c r="I6" s="369"/>
      <c r="J6" s="369"/>
      <c r="K6" s="369"/>
      <c r="L6" s="369"/>
      <c r="M6" s="369"/>
      <c r="N6" s="369"/>
      <c r="O6" s="369"/>
      <c r="P6" s="369"/>
      <c r="Q6" s="369"/>
      <c r="R6" s="369"/>
      <c r="S6" s="369"/>
      <c r="T6" s="369"/>
      <c r="U6" s="369"/>
      <c r="V6" s="369"/>
      <c r="W6" s="369"/>
      <c r="X6" s="369"/>
      <c r="Y6" s="369"/>
      <c r="Z6" s="369"/>
      <c r="AA6" s="369"/>
      <c r="AB6" s="369"/>
      <c r="AC6" s="369"/>
      <c r="AD6" s="369"/>
      <c r="AE6" s="369"/>
      <c r="AF6" s="369"/>
      <c r="AG6" s="369"/>
      <c r="AH6" s="369"/>
      <c r="AI6" s="369"/>
      <c r="AJ6" s="369"/>
      <c r="AK6" s="369"/>
      <c r="AL6" s="369"/>
      <c r="AM6" s="369"/>
      <c r="AN6" s="369"/>
      <c r="AO6" s="369"/>
      <c r="AP6" s="369"/>
      <c r="AQ6" s="369"/>
      <c r="AR6" s="369"/>
      <c r="AS6" s="369"/>
      <c r="AT6" s="90"/>
      <c r="AU6" s="90"/>
      <c r="AV6" s="90"/>
      <c r="AW6" s="90"/>
      <c r="AX6" s="90"/>
      <c r="AY6" s="90"/>
      <c r="AZ6" s="90"/>
      <c r="BA6" s="90"/>
      <c r="BB6" s="90"/>
      <c r="BC6" s="90"/>
      <c r="BD6" s="90"/>
      <c r="BE6" s="90"/>
      <c r="BF6" s="90"/>
      <c r="BG6" s="90"/>
      <c r="BH6" s="90"/>
      <c r="BI6" s="90"/>
      <c r="BJ6" s="90"/>
      <c r="BK6" s="90"/>
      <c r="BL6" s="90"/>
      <c r="BM6" s="90"/>
      <c r="BN6" s="90"/>
      <c r="BO6" s="90"/>
      <c r="BP6" s="90"/>
      <c r="BQ6" s="90"/>
      <c r="BR6" s="90"/>
      <c r="BS6" s="90"/>
      <c r="BT6" s="90"/>
      <c r="BU6" s="90"/>
      <c r="BV6" s="90"/>
      <c r="BW6" s="90"/>
      <c r="BX6" s="90"/>
      <c r="BY6" s="90"/>
      <c r="BZ6" s="90"/>
      <c r="CA6" s="90"/>
      <c r="CB6" s="90"/>
      <c r="CC6" s="90"/>
      <c r="CD6" s="90"/>
      <c r="CE6" s="90"/>
      <c r="CF6" s="90"/>
      <c r="CG6" s="90"/>
      <c r="CH6" s="90"/>
      <c r="CI6" s="90"/>
      <c r="CJ6" s="90"/>
      <c r="CK6" s="90"/>
      <c r="CL6" s="90"/>
      <c r="CM6" s="90"/>
      <c r="CN6" s="90"/>
      <c r="CO6" s="90"/>
      <c r="CP6" s="90"/>
      <c r="CQ6" s="90"/>
      <c r="CR6" s="90"/>
      <c r="CS6" s="90"/>
      <c r="CT6" s="90"/>
      <c r="CU6" s="90"/>
      <c r="CV6" s="90"/>
      <c r="CW6" s="90"/>
      <c r="CX6" s="90"/>
      <c r="CY6" s="90"/>
      <c r="CZ6" s="90"/>
      <c r="DA6" s="90"/>
      <c r="DB6" s="90"/>
      <c r="DC6" s="90"/>
      <c r="DD6" s="90"/>
      <c r="DE6" s="90"/>
      <c r="DF6" s="90"/>
      <c r="DG6" s="90"/>
      <c r="DH6" s="90"/>
      <c r="DI6" s="90"/>
      <c r="DJ6" s="90"/>
      <c r="DK6" s="90"/>
      <c r="DL6" s="90"/>
      <c r="DM6" s="90"/>
    </row>
    <row r="7" spans="1:117">
      <c r="A7" s="370" t="s">
        <v>299</v>
      </c>
      <c r="B7" s="370"/>
      <c r="C7" s="370"/>
      <c r="D7" s="370"/>
      <c r="E7" s="370"/>
      <c r="F7" s="370"/>
      <c r="G7" s="370"/>
      <c r="H7" s="370"/>
      <c r="I7" s="370"/>
      <c r="J7" s="370"/>
      <c r="K7" s="370"/>
      <c r="L7" s="370"/>
      <c r="M7" s="370"/>
      <c r="N7" s="370"/>
      <c r="O7" s="370"/>
      <c r="P7" s="370"/>
      <c r="Q7" s="370"/>
      <c r="R7" s="370"/>
      <c r="S7" s="370"/>
      <c r="T7" s="370"/>
      <c r="U7" s="370"/>
      <c r="V7" s="370"/>
      <c r="W7" s="370"/>
      <c r="X7" s="370"/>
      <c r="Y7" s="370"/>
      <c r="Z7" s="370"/>
      <c r="AA7" s="370"/>
      <c r="AB7" s="370"/>
      <c r="AC7" s="370"/>
      <c r="AD7" s="370"/>
      <c r="AE7" s="370"/>
      <c r="AF7" s="370"/>
      <c r="AG7" s="370"/>
      <c r="AH7" s="370"/>
      <c r="AI7" s="370"/>
      <c r="AJ7" s="370"/>
      <c r="AK7" s="370"/>
      <c r="AL7" s="370"/>
      <c r="AM7" s="370"/>
      <c r="AN7" s="370"/>
      <c r="AO7" s="370"/>
      <c r="AP7" s="370"/>
      <c r="AQ7" s="370"/>
      <c r="AR7" s="370"/>
      <c r="AS7" s="370"/>
      <c r="AT7" s="91"/>
      <c r="AU7" s="91"/>
      <c r="AV7" s="91"/>
      <c r="AW7" s="91"/>
      <c r="AX7" s="91"/>
      <c r="AY7" s="91"/>
      <c r="AZ7" s="91"/>
      <c r="BA7" s="91"/>
      <c r="BB7" s="91"/>
      <c r="BC7" s="91"/>
      <c r="BD7" s="91"/>
      <c r="BE7" s="91"/>
      <c r="BF7" s="91"/>
      <c r="BG7" s="91"/>
      <c r="BH7" s="91"/>
      <c r="BI7" s="91"/>
      <c r="BJ7" s="91"/>
      <c r="BK7" s="91"/>
      <c r="BL7" s="91"/>
      <c r="BM7" s="91"/>
      <c r="BN7" s="91"/>
      <c r="BO7" s="91"/>
      <c r="BP7" s="91"/>
      <c r="BQ7" s="91"/>
      <c r="BR7" s="91"/>
      <c r="BS7" s="91"/>
      <c r="BT7" s="91"/>
      <c r="BU7" s="91"/>
      <c r="BV7" s="91"/>
      <c r="BW7" s="91"/>
      <c r="BX7" s="91"/>
      <c r="BY7" s="91"/>
      <c r="BZ7" s="91"/>
      <c r="CA7" s="91"/>
      <c r="CB7" s="91"/>
      <c r="CC7" s="91"/>
      <c r="CD7" s="91"/>
      <c r="CE7" s="91"/>
      <c r="CF7" s="91"/>
      <c r="CG7" s="91"/>
      <c r="CH7" s="91"/>
      <c r="CI7" s="91"/>
      <c r="CJ7" s="91"/>
      <c r="CK7" s="91"/>
      <c r="CL7" s="91"/>
      <c r="CM7" s="91"/>
      <c r="CN7" s="91"/>
      <c r="CO7" s="91"/>
      <c r="CP7" s="91"/>
      <c r="CQ7" s="91"/>
      <c r="CR7" s="91"/>
      <c r="CS7" s="91"/>
      <c r="CT7" s="91"/>
      <c r="CU7" s="91"/>
      <c r="CV7" s="91"/>
      <c r="CW7" s="91"/>
      <c r="CX7" s="91"/>
      <c r="CY7" s="91"/>
      <c r="CZ7" s="91"/>
      <c r="DA7" s="91"/>
      <c r="DB7" s="91"/>
      <c r="DC7" s="91"/>
      <c r="DD7" s="91"/>
      <c r="DE7" s="91"/>
      <c r="DF7" s="91"/>
      <c r="DG7" s="91"/>
      <c r="DH7" s="91"/>
      <c r="DI7" s="91"/>
      <c r="DJ7" s="91"/>
      <c r="DK7" s="91"/>
      <c r="DL7" s="91"/>
      <c r="DM7" s="91"/>
    </row>
    <row r="8" spans="1:117" ht="16.5">
      <c r="A8" s="371"/>
      <c r="B8" s="371"/>
      <c r="C8" s="371"/>
      <c r="D8" s="371"/>
      <c r="E8" s="371"/>
      <c r="F8" s="371"/>
      <c r="G8" s="371"/>
      <c r="H8" s="371"/>
      <c r="I8" s="371"/>
      <c r="J8" s="371"/>
      <c r="K8" s="371"/>
      <c r="L8" s="371"/>
      <c r="M8" s="371"/>
      <c r="N8" s="371"/>
      <c r="O8" s="371"/>
      <c r="P8" s="371"/>
      <c r="Q8" s="371"/>
      <c r="R8" s="371"/>
      <c r="S8" s="371"/>
      <c r="T8" s="371"/>
      <c r="U8" s="371"/>
      <c r="V8" s="371"/>
      <c r="W8" s="371"/>
      <c r="X8" s="371"/>
      <c r="Y8" s="371"/>
      <c r="Z8" s="371"/>
      <c r="AA8" s="371"/>
      <c r="AB8" s="371"/>
      <c r="AC8" s="371"/>
      <c r="AD8" s="371"/>
      <c r="AE8" s="371"/>
      <c r="AF8" s="371"/>
      <c r="AG8" s="371"/>
      <c r="AH8" s="371"/>
      <c r="AI8" s="371"/>
      <c r="AJ8" s="371"/>
      <c r="AK8" s="371"/>
      <c r="AL8" s="371"/>
      <c r="AM8" s="371"/>
      <c r="AN8" s="371"/>
      <c r="AO8" s="371"/>
      <c r="AP8" s="371"/>
      <c r="AQ8" s="371"/>
      <c r="AR8" s="371"/>
      <c r="AS8" s="371"/>
      <c r="AT8" s="17"/>
      <c r="AU8" s="87"/>
      <c r="AV8" s="5"/>
      <c r="AW8" s="87"/>
      <c r="AX8" s="87"/>
      <c r="AY8" s="87"/>
      <c r="AZ8" s="87"/>
      <c r="BA8" s="87"/>
      <c r="BB8" s="87"/>
      <c r="BC8" s="87"/>
      <c r="BD8" s="87"/>
      <c r="BE8" s="87"/>
      <c r="BF8" s="87"/>
      <c r="BG8" s="87"/>
      <c r="BH8" s="87"/>
      <c r="BI8" s="87"/>
      <c r="BJ8" s="87"/>
      <c r="BK8" s="87"/>
      <c r="BL8" s="87"/>
      <c r="BM8" s="87"/>
      <c r="BN8" s="87"/>
      <c r="BO8" s="87"/>
      <c r="BP8" s="87"/>
      <c r="BQ8" s="87"/>
      <c r="BR8" s="87"/>
      <c r="BS8" s="87"/>
      <c r="BT8" s="87"/>
      <c r="BU8" s="87"/>
      <c r="BV8" s="87"/>
      <c r="BW8" s="87"/>
      <c r="BX8" s="87"/>
      <c r="BY8" s="87"/>
      <c r="BZ8" s="87"/>
      <c r="CA8" s="87"/>
      <c r="CB8" s="87"/>
      <c r="CC8" s="87"/>
      <c r="CD8" s="87"/>
      <c r="CE8" s="87"/>
      <c r="CF8" s="87"/>
      <c r="CG8" s="87"/>
      <c r="CH8" s="87"/>
      <c r="CI8" s="87"/>
      <c r="CJ8" s="87"/>
      <c r="CK8" s="87"/>
      <c r="CL8" s="87"/>
      <c r="CM8" s="87"/>
      <c r="CN8" s="87"/>
      <c r="CO8" s="87"/>
      <c r="CP8" s="87"/>
      <c r="CQ8" s="87"/>
      <c r="CR8" s="87"/>
      <c r="CS8" s="87"/>
      <c r="CT8" s="87"/>
      <c r="CU8" s="87"/>
      <c r="CV8" s="87"/>
      <c r="CW8" s="87"/>
      <c r="CX8" s="87"/>
      <c r="CY8" s="87"/>
      <c r="CZ8" s="87"/>
      <c r="DA8" s="87"/>
      <c r="DB8" s="87"/>
      <c r="DC8" s="87"/>
      <c r="DK8" s="15"/>
    </row>
    <row r="9" spans="1:117">
      <c r="A9" s="371" t="s">
        <v>799</v>
      </c>
      <c r="B9" s="371"/>
      <c r="C9" s="371"/>
      <c r="D9" s="371"/>
      <c r="E9" s="371"/>
      <c r="F9" s="371"/>
      <c r="G9" s="371"/>
      <c r="H9" s="371"/>
      <c r="I9" s="371"/>
      <c r="J9" s="371"/>
      <c r="K9" s="371"/>
      <c r="L9" s="371"/>
      <c r="M9" s="371"/>
      <c r="N9" s="371"/>
      <c r="O9" s="371"/>
      <c r="P9" s="371"/>
      <c r="Q9" s="371"/>
      <c r="R9" s="371"/>
      <c r="S9" s="371"/>
      <c r="T9" s="371"/>
      <c r="U9" s="371"/>
      <c r="V9" s="371"/>
      <c r="W9" s="371"/>
      <c r="X9" s="371"/>
      <c r="Y9" s="371"/>
      <c r="Z9" s="371"/>
      <c r="AA9" s="371"/>
      <c r="AB9" s="371"/>
      <c r="AC9" s="371"/>
      <c r="AD9" s="371"/>
      <c r="AE9" s="371"/>
      <c r="AF9" s="371"/>
      <c r="AG9" s="371"/>
      <c r="AH9" s="371"/>
      <c r="AI9" s="371"/>
      <c r="AJ9" s="371"/>
      <c r="AK9" s="371"/>
      <c r="AL9" s="371"/>
      <c r="AM9" s="371"/>
      <c r="AN9" s="371"/>
      <c r="AO9" s="371"/>
      <c r="AP9" s="371"/>
      <c r="AQ9" s="371"/>
      <c r="AR9" s="371"/>
      <c r="AS9" s="371"/>
      <c r="AT9" s="37"/>
      <c r="AU9" s="37"/>
      <c r="AV9" s="37"/>
      <c r="AW9" s="37"/>
      <c r="AX9" s="37"/>
      <c r="AY9" s="37"/>
      <c r="AZ9" s="37"/>
      <c r="BA9" s="37"/>
      <c r="BB9" s="37"/>
      <c r="BC9" s="37"/>
      <c r="BD9" s="37"/>
      <c r="BE9" s="37"/>
      <c r="BF9" s="37"/>
      <c r="BG9" s="37"/>
      <c r="BH9" s="37"/>
      <c r="BI9" s="37"/>
      <c r="BJ9" s="37"/>
      <c r="BK9" s="37"/>
      <c r="BL9" s="37"/>
      <c r="BM9" s="37"/>
      <c r="BN9" s="37"/>
      <c r="BO9" s="37"/>
      <c r="BP9" s="37"/>
      <c r="BQ9" s="37"/>
      <c r="BR9" s="37"/>
      <c r="BS9" s="37"/>
      <c r="BT9" s="37"/>
      <c r="BU9" s="37"/>
      <c r="BV9" s="37"/>
      <c r="BW9" s="37"/>
      <c r="BX9" s="37"/>
      <c r="BY9" s="37"/>
      <c r="BZ9" s="37"/>
      <c r="CA9" s="37"/>
      <c r="CB9" s="37"/>
      <c r="CC9" s="37"/>
      <c r="CD9" s="37"/>
      <c r="CE9" s="37"/>
      <c r="CF9" s="37"/>
      <c r="CG9" s="37"/>
      <c r="CH9" s="37"/>
      <c r="CI9" s="37"/>
      <c r="CJ9" s="37"/>
      <c r="CK9" s="37"/>
      <c r="CL9" s="37"/>
      <c r="CM9" s="37"/>
      <c r="CN9" s="37"/>
      <c r="CO9" s="37"/>
      <c r="CP9" s="37"/>
      <c r="CQ9" s="37"/>
      <c r="CR9" s="37"/>
      <c r="CS9" s="37"/>
      <c r="CT9" s="37"/>
      <c r="CU9" s="37"/>
      <c r="CV9" s="37"/>
      <c r="CW9" s="37"/>
      <c r="CX9" s="37"/>
      <c r="CY9" s="37"/>
      <c r="CZ9" s="37"/>
      <c r="DA9" s="37"/>
      <c r="DB9" s="37"/>
      <c r="DC9" s="37"/>
      <c r="DD9" s="37"/>
      <c r="DE9" s="37"/>
      <c r="DF9" s="37"/>
      <c r="DG9" s="37"/>
      <c r="DH9" s="37"/>
      <c r="DI9" s="37"/>
      <c r="DJ9" s="37"/>
      <c r="DK9" s="37"/>
      <c r="DL9" s="37"/>
    </row>
    <row r="10" spans="1:117" ht="15.75" customHeight="1">
      <c r="A10" s="415"/>
      <c r="B10" s="415"/>
      <c r="C10" s="415"/>
      <c r="D10" s="415"/>
      <c r="E10" s="415"/>
      <c r="F10" s="415"/>
      <c r="G10" s="415"/>
      <c r="H10" s="415"/>
      <c r="I10" s="415"/>
      <c r="J10" s="415"/>
      <c r="K10" s="415"/>
      <c r="L10" s="415"/>
      <c r="M10" s="415"/>
      <c r="N10" s="415"/>
      <c r="O10" s="415"/>
      <c r="P10" s="415"/>
      <c r="Q10" s="415"/>
      <c r="R10" s="415"/>
      <c r="S10" s="415"/>
      <c r="T10" s="415"/>
      <c r="U10" s="415"/>
      <c r="V10" s="415"/>
      <c r="W10" s="415"/>
      <c r="X10" s="415"/>
      <c r="Y10" s="415"/>
      <c r="Z10" s="415"/>
      <c r="AA10" s="415"/>
      <c r="AB10" s="415"/>
      <c r="AC10" s="415"/>
      <c r="AD10" s="415"/>
      <c r="AE10" s="415"/>
      <c r="AF10" s="415"/>
      <c r="AG10" s="415"/>
      <c r="AH10" s="415"/>
      <c r="AI10" s="415"/>
      <c r="AJ10" s="415"/>
      <c r="AK10" s="415"/>
      <c r="AL10" s="415"/>
      <c r="AM10" s="415"/>
      <c r="AN10" s="415"/>
      <c r="AO10" s="415"/>
      <c r="AP10" s="415"/>
      <c r="AQ10" s="415"/>
      <c r="AR10" s="415"/>
      <c r="AS10" s="415"/>
    </row>
    <row r="11" spans="1:117" ht="18.75">
      <c r="A11" s="354" t="s">
        <v>778</v>
      </c>
      <c r="B11" s="354"/>
      <c r="C11" s="354"/>
      <c r="D11" s="354"/>
      <c r="E11" s="354"/>
      <c r="F11" s="354"/>
      <c r="G11" s="354"/>
      <c r="H11" s="354"/>
      <c r="I11" s="354"/>
      <c r="J11" s="354"/>
      <c r="K11" s="354"/>
      <c r="L11" s="354"/>
      <c r="M11" s="354"/>
      <c r="N11" s="354"/>
      <c r="O11" s="354"/>
      <c r="P11" s="354"/>
      <c r="Q11" s="354"/>
      <c r="R11" s="354"/>
      <c r="S11" s="354"/>
      <c r="T11" s="354"/>
      <c r="U11" s="354"/>
      <c r="V11" s="354"/>
      <c r="W11" s="354"/>
      <c r="X11" s="354"/>
      <c r="Y11" s="354"/>
      <c r="Z11" s="354"/>
      <c r="AA11" s="354"/>
      <c r="AB11" s="354"/>
      <c r="AC11" s="354"/>
      <c r="AD11" s="354"/>
      <c r="AE11" s="354"/>
      <c r="AF11" s="354"/>
      <c r="AG11" s="354"/>
      <c r="AH11" s="354"/>
      <c r="AI11" s="354"/>
      <c r="AJ11" s="354"/>
      <c r="AK11" s="354"/>
      <c r="AL11" s="354"/>
      <c r="AM11" s="354"/>
      <c r="AN11" s="354"/>
      <c r="AO11" s="354"/>
      <c r="AP11" s="354"/>
      <c r="AQ11" s="354"/>
      <c r="AR11" s="354"/>
      <c r="AS11" s="354"/>
      <c r="AT11" s="70"/>
      <c r="AU11" s="70"/>
      <c r="AV11" s="70"/>
      <c r="AW11" s="70"/>
      <c r="AX11" s="70"/>
      <c r="AY11" s="70"/>
      <c r="AZ11" s="70"/>
      <c r="BA11" s="70"/>
      <c r="BB11" s="70"/>
      <c r="BC11" s="70"/>
      <c r="BD11" s="70"/>
      <c r="BE11" s="70"/>
      <c r="BF11" s="70"/>
      <c r="BG11" s="70"/>
      <c r="BH11" s="70"/>
      <c r="BI11" s="70"/>
      <c r="BJ11" s="70"/>
      <c r="BK11" s="70"/>
      <c r="BL11" s="70"/>
      <c r="BM11" s="70"/>
      <c r="BN11" s="70"/>
      <c r="BO11" s="70"/>
      <c r="BP11" s="70"/>
      <c r="BQ11" s="70"/>
      <c r="BR11" s="70"/>
      <c r="BS11" s="70"/>
      <c r="BT11" s="70"/>
      <c r="BU11" s="70"/>
      <c r="BV11" s="70"/>
      <c r="BW11" s="70"/>
      <c r="BX11" s="70"/>
      <c r="BY11" s="70"/>
      <c r="BZ11" s="70"/>
      <c r="CA11" s="70"/>
      <c r="CB11" s="70"/>
      <c r="CC11" s="70"/>
      <c r="CD11" s="70"/>
      <c r="CE11" s="70"/>
      <c r="CF11" s="70"/>
      <c r="CG11" s="70"/>
      <c r="CH11" s="70"/>
      <c r="CI11" s="70"/>
      <c r="CJ11" s="70"/>
      <c r="CK11" s="70"/>
      <c r="CL11" s="70"/>
      <c r="CM11" s="70"/>
      <c r="CN11" s="70"/>
      <c r="CO11" s="70"/>
      <c r="CP11" s="70"/>
      <c r="CQ11" s="70"/>
      <c r="CR11" s="70"/>
      <c r="CS11" s="70"/>
      <c r="CT11" s="70"/>
      <c r="CU11" s="70"/>
      <c r="CV11" s="70"/>
      <c r="CW11" s="70"/>
      <c r="CX11" s="70"/>
      <c r="CY11" s="70"/>
      <c r="CZ11" s="70"/>
      <c r="DA11" s="70"/>
      <c r="DB11" s="70"/>
      <c r="DC11" s="70"/>
      <c r="DD11" s="70"/>
      <c r="DE11" s="70"/>
      <c r="DF11" s="70"/>
      <c r="DG11" s="70"/>
      <c r="DH11" s="70"/>
      <c r="DI11" s="70"/>
      <c r="DJ11" s="70"/>
      <c r="DK11" s="70"/>
      <c r="DL11" s="70"/>
    </row>
    <row r="12" spans="1:117">
      <c r="A12" s="371" t="s">
        <v>160</v>
      </c>
      <c r="B12" s="371"/>
      <c r="C12" s="371"/>
      <c r="D12" s="371"/>
      <c r="E12" s="371"/>
      <c r="F12" s="371"/>
      <c r="G12" s="371"/>
      <c r="H12" s="371"/>
      <c r="I12" s="371"/>
      <c r="J12" s="371"/>
      <c r="K12" s="371"/>
      <c r="L12" s="371"/>
      <c r="M12" s="371"/>
      <c r="N12" s="371"/>
      <c r="O12" s="371"/>
      <c r="P12" s="371"/>
      <c r="Q12" s="371"/>
      <c r="R12" s="371"/>
      <c r="S12" s="371"/>
      <c r="T12" s="371"/>
      <c r="U12" s="371"/>
      <c r="V12" s="371"/>
      <c r="W12" s="371"/>
      <c r="X12" s="371"/>
      <c r="Y12" s="371"/>
      <c r="Z12" s="371"/>
      <c r="AA12" s="371"/>
      <c r="AB12" s="371"/>
      <c r="AC12" s="371"/>
      <c r="AD12" s="371"/>
      <c r="AE12" s="371"/>
      <c r="AF12" s="371"/>
      <c r="AG12" s="371"/>
      <c r="AH12" s="371"/>
      <c r="AI12" s="371"/>
      <c r="AJ12" s="371"/>
      <c r="AK12" s="371"/>
      <c r="AL12" s="371"/>
      <c r="AM12" s="371"/>
      <c r="AN12" s="371"/>
      <c r="AO12" s="371"/>
      <c r="AP12" s="371"/>
      <c r="AQ12" s="371"/>
      <c r="AR12" s="371"/>
      <c r="AS12" s="371"/>
      <c r="AT12" s="17"/>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c r="BT12" s="17"/>
      <c r="BU12" s="17"/>
      <c r="BV12" s="17"/>
      <c r="BW12" s="17"/>
      <c r="BX12" s="17"/>
      <c r="BY12" s="17"/>
      <c r="BZ12" s="17"/>
      <c r="CA12" s="17"/>
      <c r="CB12" s="17"/>
      <c r="CC12" s="17"/>
      <c r="CD12" s="17"/>
      <c r="CE12" s="17"/>
      <c r="CF12" s="17"/>
      <c r="CG12" s="17"/>
      <c r="CH12" s="17"/>
      <c r="CI12" s="17"/>
      <c r="CJ12" s="17"/>
      <c r="CK12" s="17"/>
      <c r="CL12" s="17"/>
      <c r="CM12" s="17"/>
      <c r="CN12" s="17"/>
      <c r="CO12" s="17"/>
      <c r="CP12" s="17"/>
      <c r="CQ12" s="17"/>
      <c r="CR12" s="17"/>
      <c r="CS12" s="17"/>
      <c r="CT12" s="17"/>
      <c r="CU12" s="17"/>
      <c r="CV12" s="17"/>
      <c r="CW12" s="17"/>
      <c r="CX12" s="17"/>
      <c r="CY12" s="17"/>
      <c r="CZ12" s="17"/>
      <c r="DA12" s="17"/>
      <c r="DB12" s="17"/>
      <c r="DC12" s="17"/>
      <c r="DD12" s="17"/>
      <c r="DE12" s="17"/>
      <c r="DF12" s="17"/>
      <c r="DG12" s="17"/>
      <c r="DH12" s="17"/>
      <c r="DI12" s="17"/>
      <c r="DJ12" s="17"/>
      <c r="DK12" s="17"/>
      <c r="DL12" s="17"/>
    </row>
    <row r="13" spans="1:117">
      <c r="A13" s="445"/>
      <c r="B13" s="445"/>
      <c r="C13" s="445"/>
      <c r="D13" s="445"/>
      <c r="E13" s="445"/>
      <c r="F13" s="445"/>
      <c r="G13" s="445"/>
      <c r="H13" s="445"/>
      <c r="I13" s="445"/>
      <c r="J13" s="445"/>
      <c r="K13" s="445"/>
      <c r="L13" s="445"/>
      <c r="M13" s="445"/>
      <c r="N13" s="445"/>
      <c r="O13" s="445"/>
      <c r="P13" s="445"/>
      <c r="Q13" s="445"/>
      <c r="R13" s="445"/>
      <c r="S13" s="445"/>
      <c r="T13" s="445"/>
      <c r="U13" s="445"/>
      <c r="V13" s="445"/>
      <c r="W13" s="445"/>
      <c r="X13" s="445"/>
      <c r="Y13" s="445"/>
      <c r="Z13" s="445"/>
      <c r="AA13" s="445"/>
      <c r="AB13" s="445"/>
      <c r="AC13" s="445"/>
      <c r="AD13" s="445"/>
      <c r="AE13" s="445"/>
      <c r="AF13" s="445"/>
      <c r="AG13" s="445"/>
      <c r="AH13" s="445"/>
      <c r="AI13" s="445"/>
      <c r="AJ13" s="445"/>
      <c r="AK13" s="445"/>
      <c r="AL13" s="445"/>
      <c r="AM13" s="445"/>
      <c r="AN13" s="445"/>
      <c r="AO13" s="445"/>
      <c r="AP13" s="445"/>
      <c r="AQ13" s="445"/>
      <c r="AR13" s="445"/>
      <c r="AS13" s="445"/>
      <c r="AT13" s="445"/>
      <c r="AU13" s="445"/>
      <c r="AV13" s="445"/>
      <c r="AW13" s="445"/>
      <c r="AX13" s="445"/>
      <c r="AY13" s="445"/>
      <c r="AZ13" s="445"/>
      <c r="BA13" s="445"/>
      <c r="BB13" s="445"/>
      <c r="BC13" s="445"/>
      <c r="BD13" s="445"/>
      <c r="BE13" s="445"/>
      <c r="BF13" s="445"/>
      <c r="BG13" s="445"/>
      <c r="BH13" s="445"/>
      <c r="BI13" s="445"/>
      <c r="BJ13" s="445"/>
      <c r="BK13" s="445"/>
      <c r="BL13" s="445"/>
      <c r="BM13" s="445"/>
      <c r="BN13" s="445"/>
      <c r="BO13" s="445"/>
      <c r="BP13" s="445"/>
      <c r="BQ13" s="445"/>
      <c r="BR13" s="445"/>
      <c r="BS13" s="445"/>
      <c r="BT13" s="445"/>
      <c r="BU13" s="445"/>
      <c r="BV13" s="445"/>
      <c r="BW13" s="445"/>
      <c r="BX13" s="445"/>
      <c r="BY13" s="445"/>
      <c r="BZ13" s="445"/>
      <c r="CA13" s="445"/>
      <c r="CB13" s="445"/>
      <c r="CC13" s="445"/>
      <c r="CD13" s="445"/>
      <c r="CE13" s="445"/>
      <c r="CF13" s="445"/>
      <c r="CG13" s="445"/>
      <c r="CH13" s="445"/>
      <c r="CI13" s="445"/>
      <c r="CJ13" s="445"/>
      <c r="CK13" s="445"/>
      <c r="CL13" s="445"/>
      <c r="CM13" s="445"/>
      <c r="CN13" s="445"/>
      <c r="CO13" s="445"/>
      <c r="CP13" s="445"/>
      <c r="CQ13" s="445"/>
      <c r="CR13" s="445"/>
      <c r="CS13" s="445"/>
      <c r="CT13" s="445"/>
      <c r="CU13" s="445"/>
      <c r="CV13" s="445"/>
      <c r="CW13" s="445"/>
      <c r="CX13" s="445"/>
      <c r="CY13" s="445"/>
      <c r="CZ13" s="445"/>
      <c r="DA13" s="445"/>
      <c r="DB13" s="445"/>
      <c r="DC13" s="445"/>
      <c r="DD13" s="445"/>
      <c r="DE13" s="445"/>
      <c r="DF13" s="445"/>
      <c r="DG13" s="445"/>
      <c r="DH13" s="445"/>
      <c r="DI13" s="445"/>
      <c r="DJ13" s="445"/>
      <c r="DK13" s="445"/>
    </row>
    <row r="14" spans="1:117" ht="24.75" customHeight="1">
      <c r="A14" s="426" t="s">
        <v>167</v>
      </c>
      <c r="B14" s="426" t="s">
        <v>31</v>
      </c>
      <c r="C14" s="426" t="s">
        <v>4</v>
      </c>
      <c r="D14" s="366" t="s">
        <v>60</v>
      </c>
      <c r="E14" s="366"/>
      <c r="F14" s="366"/>
      <c r="G14" s="366"/>
      <c r="H14" s="366"/>
      <c r="I14" s="366"/>
      <c r="J14" s="366"/>
      <c r="K14" s="366"/>
      <c r="L14" s="366"/>
      <c r="M14" s="366"/>
      <c r="N14" s="366"/>
      <c r="O14" s="366"/>
      <c r="P14" s="366"/>
      <c r="Q14" s="366"/>
      <c r="R14" s="404" t="s">
        <v>818</v>
      </c>
      <c r="S14" s="448"/>
      <c r="T14" s="448"/>
      <c r="U14" s="448"/>
      <c r="V14" s="448"/>
      <c r="W14" s="448"/>
      <c r="X14" s="448"/>
      <c r="Y14" s="448"/>
      <c r="Z14" s="448"/>
      <c r="AA14" s="448"/>
      <c r="AB14" s="448"/>
      <c r="AC14" s="448"/>
      <c r="AD14" s="448"/>
      <c r="AE14" s="405"/>
      <c r="AF14" s="450" t="s">
        <v>328</v>
      </c>
      <c r="AG14" s="450"/>
      <c r="AH14" s="450"/>
      <c r="AI14" s="450"/>
      <c r="AJ14" s="450"/>
      <c r="AK14" s="450"/>
      <c r="AL14" s="450"/>
      <c r="AM14" s="450"/>
      <c r="AN14" s="450"/>
      <c r="AO14" s="450"/>
      <c r="AP14" s="450"/>
      <c r="AQ14" s="450"/>
      <c r="AR14" s="450"/>
      <c r="AS14" s="450"/>
      <c r="AT14" s="450" t="s">
        <v>328</v>
      </c>
      <c r="AU14" s="450"/>
      <c r="AV14" s="450"/>
      <c r="AW14" s="450"/>
      <c r="AX14" s="450"/>
      <c r="AY14" s="450"/>
      <c r="AZ14" s="450"/>
      <c r="BA14" s="450"/>
      <c r="BB14" s="450"/>
      <c r="BC14" s="450"/>
      <c r="BD14" s="450"/>
      <c r="BE14" s="450"/>
      <c r="BF14" s="450"/>
      <c r="BG14" s="450"/>
      <c r="BH14" s="450"/>
      <c r="BI14" s="450"/>
      <c r="BJ14" s="450"/>
      <c r="BK14" s="450"/>
      <c r="BL14" s="450"/>
      <c r="BM14" s="450"/>
      <c r="BN14" s="450"/>
      <c r="BO14" s="450"/>
      <c r="BP14" s="450"/>
      <c r="BQ14" s="450"/>
      <c r="BR14" s="450"/>
      <c r="BS14" s="450"/>
      <c r="BT14" s="450"/>
      <c r="BU14" s="450"/>
      <c r="BV14" s="450"/>
      <c r="BW14" s="450"/>
      <c r="BX14" s="450"/>
      <c r="BY14" s="450"/>
      <c r="BZ14" s="450"/>
      <c r="CA14" s="450"/>
      <c r="CB14" s="450"/>
      <c r="CC14" s="450"/>
      <c r="CD14" s="450"/>
      <c r="CE14" s="450"/>
      <c r="CF14" s="450"/>
      <c r="CG14" s="450"/>
      <c r="CH14" s="450"/>
      <c r="CI14" s="450"/>
      <c r="CJ14" s="450"/>
      <c r="CK14" s="450"/>
      <c r="CL14" s="450"/>
      <c r="CM14" s="450"/>
      <c r="CN14" s="450"/>
      <c r="CO14" s="450"/>
      <c r="CP14" s="450"/>
      <c r="CQ14" s="450"/>
      <c r="CR14" s="450"/>
      <c r="CS14" s="450"/>
      <c r="CT14" s="450"/>
      <c r="CU14" s="450"/>
      <c r="CV14" s="450"/>
      <c r="CW14" s="450"/>
      <c r="CX14" s="450"/>
      <c r="CY14" s="450"/>
      <c r="CZ14" s="450"/>
      <c r="DA14" s="450"/>
      <c r="DB14" s="450"/>
      <c r="DC14" s="450"/>
      <c r="DD14" s="450"/>
      <c r="DE14" s="450"/>
      <c r="DF14" s="450"/>
      <c r="DG14" s="450"/>
      <c r="DH14" s="450"/>
      <c r="DI14" s="450"/>
      <c r="DJ14" s="450"/>
      <c r="DK14" s="450"/>
      <c r="DL14" s="401" t="s">
        <v>164</v>
      </c>
    </row>
    <row r="15" spans="1:117" ht="29.25" customHeight="1">
      <c r="A15" s="426"/>
      <c r="B15" s="426"/>
      <c r="C15" s="426"/>
      <c r="D15" s="366"/>
      <c r="E15" s="366"/>
      <c r="F15" s="366"/>
      <c r="G15" s="366"/>
      <c r="H15" s="366"/>
      <c r="I15" s="366"/>
      <c r="J15" s="366"/>
      <c r="K15" s="366"/>
      <c r="L15" s="366"/>
      <c r="M15" s="366"/>
      <c r="N15" s="366"/>
      <c r="O15" s="366"/>
      <c r="P15" s="366"/>
      <c r="Q15" s="366"/>
      <c r="R15" s="406"/>
      <c r="S15" s="449"/>
      <c r="T15" s="449"/>
      <c r="U15" s="449"/>
      <c r="V15" s="449"/>
      <c r="W15" s="449"/>
      <c r="X15" s="449"/>
      <c r="Y15" s="449"/>
      <c r="Z15" s="449"/>
      <c r="AA15" s="449"/>
      <c r="AB15" s="449"/>
      <c r="AC15" s="449"/>
      <c r="AD15" s="449"/>
      <c r="AE15" s="407"/>
      <c r="AF15" s="408" t="s">
        <v>785</v>
      </c>
      <c r="AG15" s="408"/>
      <c r="AH15" s="408"/>
      <c r="AI15" s="408"/>
      <c r="AJ15" s="408"/>
      <c r="AK15" s="408"/>
      <c r="AL15" s="408"/>
      <c r="AM15" s="408"/>
      <c r="AN15" s="408"/>
      <c r="AO15" s="408"/>
      <c r="AP15" s="408"/>
      <c r="AQ15" s="408"/>
      <c r="AR15" s="408"/>
      <c r="AS15" s="408"/>
      <c r="AT15" s="408" t="s">
        <v>796</v>
      </c>
      <c r="AU15" s="408"/>
      <c r="AV15" s="408"/>
      <c r="AW15" s="408"/>
      <c r="AX15" s="408"/>
      <c r="AY15" s="408"/>
      <c r="AZ15" s="408"/>
      <c r="BA15" s="408"/>
      <c r="BB15" s="408"/>
      <c r="BC15" s="408"/>
      <c r="BD15" s="408"/>
      <c r="BE15" s="408"/>
      <c r="BF15" s="408"/>
      <c r="BG15" s="408"/>
      <c r="BH15" s="409" t="s">
        <v>797</v>
      </c>
      <c r="BI15" s="410"/>
      <c r="BJ15" s="410"/>
      <c r="BK15" s="410"/>
      <c r="BL15" s="410"/>
      <c r="BM15" s="410"/>
      <c r="BN15" s="410"/>
      <c r="BO15" s="410"/>
      <c r="BP15" s="410"/>
      <c r="BQ15" s="410"/>
      <c r="BR15" s="410"/>
      <c r="BS15" s="410"/>
      <c r="BT15" s="410"/>
      <c r="BU15" s="411"/>
      <c r="BV15" s="409" t="s">
        <v>788</v>
      </c>
      <c r="BW15" s="410"/>
      <c r="BX15" s="410"/>
      <c r="BY15" s="410"/>
      <c r="BZ15" s="410"/>
      <c r="CA15" s="410"/>
      <c r="CB15" s="410"/>
      <c r="CC15" s="410"/>
      <c r="CD15" s="410"/>
      <c r="CE15" s="410"/>
      <c r="CF15" s="410"/>
      <c r="CG15" s="410"/>
      <c r="CH15" s="410"/>
      <c r="CI15" s="411"/>
      <c r="CJ15" s="409" t="s">
        <v>789</v>
      </c>
      <c r="CK15" s="410"/>
      <c r="CL15" s="410"/>
      <c r="CM15" s="410"/>
      <c r="CN15" s="410"/>
      <c r="CO15" s="410"/>
      <c r="CP15" s="410"/>
      <c r="CQ15" s="410"/>
      <c r="CR15" s="410"/>
      <c r="CS15" s="410"/>
      <c r="CT15" s="410"/>
      <c r="CU15" s="410"/>
      <c r="CV15" s="410"/>
      <c r="CW15" s="411"/>
      <c r="CX15" s="394" t="s">
        <v>44</v>
      </c>
      <c r="CY15" s="394"/>
      <c r="CZ15" s="394"/>
      <c r="DA15" s="394"/>
      <c r="DB15" s="394"/>
      <c r="DC15" s="394"/>
      <c r="DD15" s="394"/>
      <c r="DE15" s="394"/>
      <c r="DF15" s="394"/>
      <c r="DG15" s="394"/>
      <c r="DH15" s="394"/>
      <c r="DI15" s="394"/>
      <c r="DJ15" s="394"/>
      <c r="DK15" s="394"/>
      <c r="DL15" s="401"/>
    </row>
    <row r="16" spans="1:117" ht="45" customHeight="1">
      <c r="A16" s="426"/>
      <c r="B16" s="426"/>
      <c r="C16" s="426"/>
      <c r="D16" s="408" t="s">
        <v>19</v>
      </c>
      <c r="E16" s="408"/>
      <c r="F16" s="408"/>
      <c r="G16" s="408"/>
      <c r="H16" s="408"/>
      <c r="I16" s="408"/>
      <c r="J16" s="408"/>
      <c r="K16" s="426" t="s">
        <v>394</v>
      </c>
      <c r="L16" s="426"/>
      <c r="M16" s="426"/>
      <c r="N16" s="426"/>
      <c r="O16" s="426"/>
      <c r="P16" s="426"/>
      <c r="Q16" s="426"/>
      <c r="R16" s="408" t="s">
        <v>162</v>
      </c>
      <c r="S16" s="408"/>
      <c r="T16" s="408"/>
      <c r="U16" s="408"/>
      <c r="V16" s="408"/>
      <c r="W16" s="408"/>
      <c r="X16" s="408"/>
      <c r="Y16" s="426" t="s">
        <v>394</v>
      </c>
      <c r="Z16" s="426"/>
      <c r="AA16" s="426"/>
      <c r="AB16" s="426"/>
      <c r="AC16" s="426"/>
      <c r="AD16" s="426"/>
      <c r="AE16" s="426"/>
      <c r="AF16" s="408" t="s">
        <v>19</v>
      </c>
      <c r="AG16" s="408"/>
      <c r="AH16" s="408"/>
      <c r="AI16" s="408"/>
      <c r="AJ16" s="408"/>
      <c r="AK16" s="408"/>
      <c r="AL16" s="408"/>
      <c r="AM16" s="426" t="s">
        <v>394</v>
      </c>
      <c r="AN16" s="426"/>
      <c r="AO16" s="426"/>
      <c r="AP16" s="426"/>
      <c r="AQ16" s="426"/>
      <c r="AR16" s="426"/>
      <c r="AS16" s="426"/>
      <c r="AT16" s="408" t="s">
        <v>19</v>
      </c>
      <c r="AU16" s="408"/>
      <c r="AV16" s="408"/>
      <c r="AW16" s="408"/>
      <c r="AX16" s="408"/>
      <c r="AY16" s="408"/>
      <c r="AZ16" s="408"/>
      <c r="BA16" s="426" t="s">
        <v>394</v>
      </c>
      <c r="BB16" s="426"/>
      <c r="BC16" s="426"/>
      <c r="BD16" s="426"/>
      <c r="BE16" s="426"/>
      <c r="BF16" s="426"/>
      <c r="BG16" s="426"/>
      <c r="BH16" s="409" t="s">
        <v>19</v>
      </c>
      <c r="BI16" s="410"/>
      <c r="BJ16" s="410"/>
      <c r="BK16" s="410"/>
      <c r="BL16" s="410"/>
      <c r="BM16" s="410"/>
      <c r="BN16" s="411"/>
      <c r="BO16" s="412" t="s">
        <v>394</v>
      </c>
      <c r="BP16" s="413"/>
      <c r="BQ16" s="413"/>
      <c r="BR16" s="413"/>
      <c r="BS16" s="413"/>
      <c r="BT16" s="413"/>
      <c r="BU16" s="414"/>
      <c r="BV16" s="409" t="s">
        <v>19</v>
      </c>
      <c r="BW16" s="410"/>
      <c r="BX16" s="410"/>
      <c r="BY16" s="410"/>
      <c r="BZ16" s="410"/>
      <c r="CA16" s="410"/>
      <c r="CB16" s="411"/>
      <c r="CC16" s="412" t="s">
        <v>394</v>
      </c>
      <c r="CD16" s="413"/>
      <c r="CE16" s="413"/>
      <c r="CF16" s="413"/>
      <c r="CG16" s="413"/>
      <c r="CH16" s="413"/>
      <c r="CI16" s="414"/>
      <c r="CJ16" s="409" t="s">
        <v>19</v>
      </c>
      <c r="CK16" s="410"/>
      <c r="CL16" s="410"/>
      <c r="CM16" s="410"/>
      <c r="CN16" s="410"/>
      <c r="CO16" s="410"/>
      <c r="CP16" s="411"/>
      <c r="CQ16" s="412" t="s">
        <v>394</v>
      </c>
      <c r="CR16" s="413"/>
      <c r="CS16" s="413"/>
      <c r="CT16" s="413"/>
      <c r="CU16" s="413"/>
      <c r="CV16" s="413"/>
      <c r="CW16" s="414"/>
      <c r="CX16" s="408" t="s">
        <v>19</v>
      </c>
      <c r="CY16" s="408"/>
      <c r="CZ16" s="408"/>
      <c r="DA16" s="408"/>
      <c r="DB16" s="408"/>
      <c r="DC16" s="408"/>
      <c r="DD16" s="408"/>
      <c r="DE16" s="426" t="s">
        <v>163</v>
      </c>
      <c r="DF16" s="426"/>
      <c r="DG16" s="426"/>
      <c r="DH16" s="426"/>
      <c r="DI16" s="426"/>
      <c r="DJ16" s="426"/>
      <c r="DK16" s="426"/>
      <c r="DL16" s="401"/>
    </row>
    <row r="17" spans="1:116" ht="60.75" customHeight="1">
      <c r="A17" s="426"/>
      <c r="B17" s="426"/>
      <c r="C17" s="426"/>
      <c r="D17" s="86" t="s">
        <v>5</v>
      </c>
      <c r="E17" s="86" t="s">
        <v>6</v>
      </c>
      <c r="F17" s="86" t="s">
        <v>200</v>
      </c>
      <c r="G17" s="86" t="s">
        <v>184</v>
      </c>
      <c r="H17" s="86" t="s">
        <v>185</v>
      </c>
      <c r="I17" s="86" t="s">
        <v>2</v>
      </c>
      <c r="J17" s="82" t="s">
        <v>919</v>
      </c>
      <c r="K17" s="86" t="s">
        <v>5</v>
      </c>
      <c r="L17" s="86" t="s">
        <v>6</v>
      </c>
      <c r="M17" s="86" t="s">
        <v>200</v>
      </c>
      <c r="N17" s="86" t="s">
        <v>184</v>
      </c>
      <c r="O17" s="86" t="s">
        <v>185</v>
      </c>
      <c r="P17" s="86" t="s">
        <v>2</v>
      </c>
      <c r="Q17" s="82" t="s">
        <v>145</v>
      </c>
      <c r="R17" s="86" t="s">
        <v>5</v>
      </c>
      <c r="S17" s="86" t="s">
        <v>6</v>
      </c>
      <c r="T17" s="86" t="s">
        <v>200</v>
      </c>
      <c r="U17" s="86" t="s">
        <v>184</v>
      </c>
      <c r="V17" s="86" t="s">
        <v>185</v>
      </c>
      <c r="W17" s="86" t="s">
        <v>2</v>
      </c>
      <c r="X17" s="82" t="s">
        <v>145</v>
      </c>
      <c r="Y17" s="86" t="s">
        <v>5</v>
      </c>
      <c r="Z17" s="86" t="s">
        <v>6</v>
      </c>
      <c r="AA17" s="86" t="s">
        <v>200</v>
      </c>
      <c r="AB17" s="86" t="s">
        <v>184</v>
      </c>
      <c r="AC17" s="86" t="s">
        <v>185</v>
      </c>
      <c r="AD17" s="86" t="s">
        <v>2</v>
      </c>
      <c r="AE17" s="82" t="s">
        <v>145</v>
      </c>
      <c r="AF17" s="86" t="s">
        <v>5</v>
      </c>
      <c r="AG17" s="86" t="s">
        <v>6</v>
      </c>
      <c r="AH17" s="86" t="s">
        <v>200</v>
      </c>
      <c r="AI17" s="86" t="s">
        <v>184</v>
      </c>
      <c r="AJ17" s="86" t="s">
        <v>185</v>
      </c>
      <c r="AK17" s="86" t="s">
        <v>2</v>
      </c>
      <c r="AL17" s="82" t="s">
        <v>919</v>
      </c>
      <c r="AM17" s="86" t="s">
        <v>5</v>
      </c>
      <c r="AN17" s="86" t="s">
        <v>6</v>
      </c>
      <c r="AO17" s="86" t="s">
        <v>200</v>
      </c>
      <c r="AP17" s="86" t="s">
        <v>184</v>
      </c>
      <c r="AQ17" s="86" t="s">
        <v>185</v>
      </c>
      <c r="AR17" s="86" t="s">
        <v>2</v>
      </c>
      <c r="AS17" s="82" t="s">
        <v>145</v>
      </c>
      <c r="AT17" s="86" t="s">
        <v>5</v>
      </c>
      <c r="AU17" s="86" t="s">
        <v>6</v>
      </c>
      <c r="AV17" s="86" t="s">
        <v>200</v>
      </c>
      <c r="AW17" s="86" t="s">
        <v>184</v>
      </c>
      <c r="AX17" s="86" t="s">
        <v>185</v>
      </c>
      <c r="AY17" s="86" t="s">
        <v>2</v>
      </c>
      <c r="AZ17" s="82" t="s">
        <v>919</v>
      </c>
      <c r="BA17" s="86" t="s">
        <v>5</v>
      </c>
      <c r="BB17" s="86" t="s">
        <v>6</v>
      </c>
      <c r="BC17" s="86" t="s">
        <v>200</v>
      </c>
      <c r="BD17" s="86" t="s">
        <v>184</v>
      </c>
      <c r="BE17" s="86" t="s">
        <v>185</v>
      </c>
      <c r="BF17" s="86" t="s">
        <v>2</v>
      </c>
      <c r="BG17" s="82" t="s">
        <v>145</v>
      </c>
      <c r="BH17" s="210" t="s">
        <v>5</v>
      </c>
      <c r="BI17" s="210" t="s">
        <v>6</v>
      </c>
      <c r="BJ17" s="210" t="s">
        <v>200</v>
      </c>
      <c r="BK17" s="210" t="s">
        <v>184</v>
      </c>
      <c r="BL17" s="210" t="s">
        <v>185</v>
      </c>
      <c r="BM17" s="210" t="s">
        <v>2</v>
      </c>
      <c r="BN17" s="82" t="s">
        <v>919</v>
      </c>
      <c r="BO17" s="210" t="s">
        <v>5</v>
      </c>
      <c r="BP17" s="210" t="s">
        <v>6</v>
      </c>
      <c r="BQ17" s="210" t="s">
        <v>200</v>
      </c>
      <c r="BR17" s="210" t="s">
        <v>184</v>
      </c>
      <c r="BS17" s="210" t="s">
        <v>185</v>
      </c>
      <c r="BT17" s="210" t="s">
        <v>2</v>
      </c>
      <c r="BU17" s="82" t="s">
        <v>145</v>
      </c>
      <c r="BV17" s="210" t="s">
        <v>5</v>
      </c>
      <c r="BW17" s="210" t="s">
        <v>6</v>
      </c>
      <c r="BX17" s="210" t="s">
        <v>200</v>
      </c>
      <c r="BY17" s="210" t="s">
        <v>184</v>
      </c>
      <c r="BZ17" s="210" t="s">
        <v>185</v>
      </c>
      <c r="CA17" s="210" t="s">
        <v>2</v>
      </c>
      <c r="CB17" s="82" t="s">
        <v>919</v>
      </c>
      <c r="CC17" s="210" t="s">
        <v>5</v>
      </c>
      <c r="CD17" s="210" t="s">
        <v>6</v>
      </c>
      <c r="CE17" s="210" t="s">
        <v>200</v>
      </c>
      <c r="CF17" s="210" t="s">
        <v>184</v>
      </c>
      <c r="CG17" s="210" t="s">
        <v>185</v>
      </c>
      <c r="CH17" s="210" t="s">
        <v>2</v>
      </c>
      <c r="CI17" s="82" t="s">
        <v>145</v>
      </c>
      <c r="CJ17" s="210" t="s">
        <v>5</v>
      </c>
      <c r="CK17" s="210" t="s">
        <v>6</v>
      </c>
      <c r="CL17" s="210" t="s">
        <v>200</v>
      </c>
      <c r="CM17" s="210" t="s">
        <v>184</v>
      </c>
      <c r="CN17" s="210" t="s">
        <v>185</v>
      </c>
      <c r="CO17" s="210" t="s">
        <v>2</v>
      </c>
      <c r="CP17" s="82" t="s">
        <v>919</v>
      </c>
      <c r="CQ17" s="210" t="s">
        <v>5</v>
      </c>
      <c r="CR17" s="210" t="s">
        <v>6</v>
      </c>
      <c r="CS17" s="210" t="s">
        <v>200</v>
      </c>
      <c r="CT17" s="210" t="s">
        <v>184</v>
      </c>
      <c r="CU17" s="210" t="s">
        <v>185</v>
      </c>
      <c r="CV17" s="210" t="s">
        <v>2</v>
      </c>
      <c r="CW17" s="82" t="s">
        <v>145</v>
      </c>
      <c r="CX17" s="86" t="s">
        <v>5</v>
      </c>
      <c r="CY17" s="86" t="s">
        <v>6</v>
      </c>
      <c r="CZ17" s="86" t="s">
        <v>200</v>
      </c>
      <c r="DA17" s="86" t="s">
        <v>184</v>
      </c>
      <c r="DB17" s="86" t="s">
        <v>185</v>
      </c>
      <c r="DC17" s="86" t="s">
        <v>2</v>
      </c>
      <c r="DD17" s="82" t="s">
        <v>919</v>
      </c>
      <c r="DE17" s="86" t="s">
        <v>5</v>
      </c>
      <c r="DF17" s="86" t="s">
        <v>6</v>
      </c>
      <c r="DG17" s="86" t="s">
        <v>200</v>
      </c>
      <c r="DH17" s="86" t="s">
        <v>184</v>
      </c>
      <c r="DI17" s="86" t="s">
        <v>185</v>
      </c>
      <c r="DJ17" s="86" t="s">
        <v>2</v>
      </c>
      <c r="DK17" s="82" t="s">
        <v>145</v>
      </c>
      <c r="DL17" s="401"/>
    </row>
    <row r="18" spans="1:116" s="240" customFormat="1" ht="15">
      <c r="A18" s="238">
        <v>1</v>
      </c>
      <c r="B18" s="238">
        <v>2</v>
      </c>
      <c r="C18" s="238">
        <v>3</v>
      </c>
      <c r="D18" s="239" t="s">
        <v>105</v>
      </c>
      <c r="E18" s="239" t="s">
        <v>106</v>
      </c>
      <c r="F18" s="239" t="s">
        <v>107</v>
      </c>
      <c r="G18" s="239" t="s">
        <v>108</v>
      </c>
      <c r="H18" s="239" t="s">
        <v>109</v>
      </c>
      <c r="I18" s="239" t="s">
        <v>110</v>
      </c>
      <c r="J18" s="239" t="s">
        <v>176</v>
      </c>
      <c r="K18" s="239" t="s">
        <v>177</v>
      </c>
      <c r="L18" s="239" t="s">
        <v>178</v>
      </c>
      <c r="M18" s="239" t="s">
        <v>179</v>
      </c>
      <c r="N18" s="239" t="s">
        <v>180</v>
      </c>
      <c r="O18" s="239" t="s">
        <v>181</v>
      </c>
      <c r="P18" s="239" t="s">
        <v>182</v>
      </c>
      <c r="Q18" s="239" t="s">
        <v>183</v>
      </c>
      <c r="R18" s="239" t="s">
        <v>201</v>
      </c>
      <c r="S18" s="239" t="s">
        <v>202</v>
      </c>
      <c r="T18" s="239" t="s">
        <v>203</v>
      </c>
      <c r="U18" s="239" t="s">
        <v>204</v>
      </c>
      <c r="V18" s="239" t="s">
        <v>205</v>
      </c>
      <c r="W18" s="239" t="s">
        <v>206</v>
      </c>
      <c r="X18" s="239" t="s">
        <v>207</v>
      </c>
      <c r="Y18" s="239" t="s">
        <v>208</v>
      </c>
      <c r="Z18" s="239" t="s">
        <v>209</v>
      </c>
      <c r="AA18" s="239" t="s">
        <v>210</v>
      </c>
      <c r="AB18" s="239" t="s">
        <v>211</v>
      </c>
      <c r="AC18" s="239" t="s">
        <v>212</v>
      </c>
      <c r="AD18" s="239" t="s">
        <v>213</v>
      </c>
      <c r="AE18" s="239" t="s">
        <v>214</v>
      </c>
      <c r="AF18" s="239" t="s">
        <v>239</v>
      </c>
      <c r="AG18" s="239" t="s">
        <v>240</v>
      </c>
      <c r="AH18" s="239" t="s">
        <v>241</v>
      </c>
      <c r="AI18" s="239" t="s">
        <v>242</v>
      </c>
      <c r="AJ18" s="239" t="s">
        <v>243</v>
      </c>
      <c r="AK18" s="239" t="s">
        <v>244</v>
      </c>
      <c r="AL18" s="239" t="s">
        <v>245</v>
      </c>
      <c r="AM18" s="239" t="s">
        <v>246</v>
      </c>
      <c r="AN18" s="239" t="s">
        <v>247</v>
      </c>
      <c r="AO18" s="239" t="s">
        <v>248</v>
      </c>
      <c r="AP18" s="239" t="s">
        <v>249</v>
      </c>
      <c r="AQ18" s="239" t="s">
        <v>250</v>
      </c>
      <c r="AR18" s="239" t="s">
        <v>251</v>
      </c>
      <c r="AS18" s="239" t="s">
        <v>252</v>
      </c>
      <c r="AT18" s="239" t="s">
        <v>256</v>
      </c>
      <c r="AU18" s="239" t="s">
        <v>257</v>
      </c>
      <c r="AV18" s="239" t="s">
        <v>258</v>
      </c>
      <c r="AW18" s="239" t="s">
        <v>259</v>
      </c>
      <c r="AX18" s="239" t="s">
        <v>260</v>
      </c>
      <c r="AY18" s="239" t="s">
        <v>261</v>
      </c>
      <c r="AZ18" s="239" t="s">
        <v>262</v>
      </c>
      <c r="BA18" s="239" t="s">
        <v>263</v>
      </c>
      <c r="BB18" s="239" t="s">
        <v>264</v>
      </c>
      <c r="BC18" s="239" t="s">
        <v>265</v>
      </c>
      <c r="BD18" s="239" t="s">
        <v>266</v>
      </c>
      <c r="BE18" s="239" t="s">
        <v>267</v>
      </c>
      <c r="BF18" s="239" t="s">
        <v>268</v>
      </c>
      <c r="BG18" s="239" t="s">
        <v>269</v>
      </c>
      <c r="BH18" s="239" t="s">
        <v>270</v>
      </c>
      <c r="BI18" s="239" t="s">
        <v>271</v>
      </c>
      <c r="BJ18" s="239" t="s">
        <v>272</v>
      </c>
      <c r="BK18" s="239" t="s">
        <v>273</v>
      </c>
      <c r="BL18" s="239" t="s">
        <v>274</v>
      </c>
      <c r="BM18" s="239" t="s">
        <v>275</v>
      </c>
      <c r="BN18" s="239" t="s">
        <v>276</v>
      </c>
      <c r="BO18" s="239" t="s">
        <v>277</v>
      </c>
      <c r="BP18" s="239" t="s">
        <v>278</v>
      </c>
      <c r="BQ18" s="239" t="s">
        <v>279</v>
      </c>
      <c r="BR18" s="239" t="s">
        <v>280</v>
      </c>
      <c r="BS18" s="239" t="s">
        <v>281</v>
      </c>
      <c r="BT18" s="239" t="s">
        <v>282</v>
      </c>
      <c r="BU18" s="239" t="s">
        <v>283</v>
      </c>
      <c r="BV18" s="239" t="s">
        <v>920</v>
      </c>
      <c r="BW18" s="239" t="s">
        <v>921</v>
      </c>
      <c r="BX18" s="239" t="s">
        <v>922</v>
      </c>
      <c r="BY18" s="239" t="s">
        <v>923</v>
      </c>
      <c r="BZ18" s="239" t="s">
        <v>924</v>
      </c>
      <c r="CA18" s="239" t="s">
        <v>925</v>
      </c>
      <c r="CB18" s="239" t="s">
        <v>926</v>
      </c>
      <c r="CC18" s="239" t="s">
        <v>927</v>
      </c>
      <c r="CD18" s="239" t="s">
        <v>928</v>
      </c>
      <c r="CE18" s="239" t="s">
        <v>929</v>
      </c>
      <c r="CF18" s="239" t="s">
        <v>930</v>
      </c>
      <c r="CG18" s="239" t="s">
        <v>931</v>
      </c>
      <c r="CH18" s="239" t="s">
        <v>932</v>
      </c>
      <c r="CI18" s="239" t="s">
        <v>933</v>
      </c>
      <c r="CJ18" s="239" t="s">
        <v>934</v>
      </c>
      <c r="CK18" s="239" t="s">
        <v>935</v>
      </c>
      <c r="CL18" s="239" t="s">
        <v>936</v>
      </c>
      <c r="CM18" s="239" t="s">
        <v>937</v>
      </c>
      <c r="CN18" s="239" t="s">
        <v>938</v>
      </c>
      <c r="CO18" s="239" t="s">
        <v>939</v>
      </c>
      <c r="CP18" s="239" t="s">
        <v>940</v>
      </c>
      <c r="CQ18" s="239" t="s">
        <v>941</v>
      </c>
      <c r="CR18" s="239" t="s">
        <v>942</v>
      </c>
      <c r="CS18" s="239" t="s">
        <v>943</v>
      </c>
      <c r="CT18" s="239" t="s">
        <v>944</v>
      </c>
      <c r="CU18" s="239" t="s">
        <v>945</v>
      </c>
      <c r="CV18" s="239" t="s">
        <v>946</v>
      </c>
      <c r="CW18" s="239" t="s">
        <v>947</v>
      </c>
      <c r="CX18" s="239" t="s">
        <v>284</v>
      </c>
      <c r="CY18" s="239" t="s">
        <v>285</v>
      </c>
      <c r="CZ18" s="239" t="s">
        <v>286</v>
      </c>
      <c r="DA18" s="239" t="s">
        <v>287</v>
      </c>
      <c r="DB18" s="239" t="s">
        <v>288</v>
      </c>
      <c r="DC18" s="239" t="s">
        <v>289</v>
      </c>
      <c r="DD18" s="239" t="s">
        <v>290</v>
      </c>
      <c r="DE18" s="239" t="s">
        <v>291</v>
      </c>
      <c r="DF18" s="239" t="s">
        <v>292</v>
      </c>
      <c r="DG18" s="239" t="s">
        <v>293</v>
      </c>
      <c r="DH18" s="239" t="s">
        <v>294</v>
      </c>
      <c r="DI18" s="239" t="s">
        <v>295</v>
      </c>
      <c r="DJ18" s="239" t="s">
        <v>296</v>
      </c>
      <c r="DK18" s="239" t="s">
        <v>297</v>
      </c>
      <c r="DL18" s="238">
        <v>8</v>
      </c>
    </row>
    <row r="19" spans="1:116" s="192" customFormat="1" ht="49.5">
      <c r="A19" s="263"/>
      <c r="B19" s="283" t="s">
        <v>739</v>
      </c>
      <c r="C19" s="265" t="s">
        <v>725</v>
      </c>
      <c r="D19" s="294">
        <f>D20</f>
        <v>0.1</v>
      </c>
      <c r="E19" s="294" t="s">
        <v>606</v>
      </c>
      <c r="F19" s="294">
        <f>F20+F32</f>
        <v>8.1300000000000008</v>
      </c>
      <c r="G19" s="294">
        <f>G20+G32</f>
        <v>0</v>
      </c>
      <c r="H19" s="294">
        <f>H20+H32</f>
        <v>0</v>
      </c>
      <c r="I19" s="294" t="s">
        <v>606</v>
      </c>
      <c r="J19" s="294">
        <f>J20</f>
        <v>1</v>
      </c>
      <c r="K19" s="294" t="s">
        <v>606</v>
      </c>
      <c r="L19" s="294" t="s">
        <v>606</v>
      </c>
      <c r="M19" s="294" t="s">
        <v>606</v>
      </c>
      <c r="N19" s="294" t="s">
        <v>606</v>
      </c>
      <c r="O19" s="294" t="s">
        <v>606</v>
      </c>
      <c r="P19" s="294" t="s">
        <v>606</v>
      </c>
      <c r="Q19" s="294" t="s">
        <v>606</v>
      </c>
      <c r="R19" s="294" t="s">
        <v>606</v>
      </c>
      <c r="S19" s="294" t="s">
        <v>606</v>
      </c>
      <c r="T19" s="294" t="s">
        <v>606</v>
      </c>
      <c r="U19" s="294" t="s">
        <v>606</v>
      </c>
      <c r="V19" s="294" t="s">
        <v>606</v>
      </c>
      <c r="W19" s="294" t="s">
        <v>606</v>
      </c>
      <c r="X19" s="294" t="s">
        <v>606</v>
      </c>
      <c r="Y19" s="294" t="s">
        <v>606</v>
      </c>
      <c r="Z19" s="294" t="s">
        <v>606</v>
      </c>
      <c r="AA19" s="294" t="s">
        <v>606</v>
      </c>
      <c r="AB19" s="294" t="s">
        <v>606</v>
      </c>
      <c r="AC19" s="294" t="s">
        <v>606</v>
      </c>
      <c r="AD19" s="294" t="s">
        <v>606</v>
      </c>
      <c r="AE19" s="294" t="s">
        <v>606</v>
      </c>
      <c r="AF19" s="294">
        <f>AF20</f>
        <v>0.1</v>
      </c>
      <c r="AG19" s="294" t="s">
        <v>606</v>
      </c>
      <c r="AH19" s="294">
        <f>AH20+AH32</f>
        <v>1.4000000000000001</v>
      </c>
      <c r="AI19" s="294">
        <f>AI20+AI32</f>
        <v>0</v>
      </c>
      <c r="AJ19" s="294">
        <f>AJ20+AJ32</f>
        <v>0</v>
      </c>
      <c r="AK19" s="294" t="s">
        <v>606</v>
      </c>
      <c r="AL19" s="294">
        <f>AL20</f>
        <v>1</v>
      </c>
      <c r="AM19" s="294" t="s">
        <v>606</v>
      </c>
      <c r="AN19" s="294" t="s">
        <v>606</v>
      </c>
      <c r="AO19" s="294" t="s">
        <v>606</v>
      </c>
      <c r="AP19" s="294" t="s">
        <v>606</v>
      </c>
      <c r="AQ19" s="294" t="s">
        <v>606</v>
      </c>
      <c r="AR19" s="294" t="s">
        <v>606</v>
      </c>
      <c r="AS19" s="294" t="s">
        <v>606</v>
      </c>
      <c r="AT19" s="303">
        <f>AT20</f>
        <v>0</v>
      </c>
      <c r="AU19" s="294" t="s">
        <v>606</v>
      </c>
      <c r="AV19" s="294">
        <f>AV20+AV32</f>
        <v>2</v>
      </c>
      <c r="AW19" s="294">
        <f>AW20+AW32</f>
        <v>0</v>
      </c>
      <c r="AX19" s="294">
        <f>AX20+AX32</f>
        <v>0</v>
      </c>
      <c r="AY19" s="294" t="s">
        <v>606</v>
      </c>
      <c r="AZ19" s="294">
        <f>AZ20</f>
        <v>0</v>
      </c>
      <c r="BA19" s="294" t="s">
        <v>606</v>
      </c>
      <c r="BB19" s="294" t="s">
        <v>606</v>
      </c>
      <c r="BC19" s="294" t="s">
        <v>606</v>
      </c>
      <c r="BD19" s="294" t="s">
        <v>606</v>
      </c>
      <c r="BE19" s="294" t="s">
        <v>606</v>
      </c>
      <c r="BF19" s="294" t="s">
        <v>606</v>
      </c>
      <c r="BG19" s="294" t="s">
        <v>606</v>
      </c>
      <c r="BH19" s="294">
        <f>BH20</f>
        <v>0</v>
      </c>
      <c r="BI19" s="294" t="s">
        <v>606</v>
      </c>
      <c r="BJ19" s="294">
        <f>BJ20</f>
        <v>1.93</v>
      </c>
      <c r="BK19" s="294">
        <f>BK20+BK32</f>
        <v>0</v>
      </c>
      <c r="BL19" s="294">
        <f>BL20+BL32</f>
        <v>0</v>
      </c>
      <c r="BM19" s="294" t="s">
        <v>606</v>
      </c>
      <c r="BN19" s="294">
        <f>BN20</f>
        <v>0</v>
      </c>
      <c r="BO19" s="294" t="s">
        <v>606</v>
      </c>
      <c r="BP19" s="294" t="s">
        <v>606</v>
      </c>
      <c r="BQ19" s="294" t="s">
        <v>606</v>
      </c>
      <c r="BR19" s="294" t="s">
        <v>606</v>
      </c>
      <c r="BS19" s="294" t="s">
        <v>606</v>
      </c>
      <c r="BT19" s="294" t="s">
        <v>606</v>
      </c>
      <c r="BU19" s="294" t="s">
        <v>606</v>
      </c>
      <c r="BV19" s="294">
        <f>BV20</f>
        <v>0</v>
      </c>
      <c r="BW19" s="294" t="s">
        <v>606</v>
      </c>
      <c r="BX19" s="294">
        <f>BX20</f>
        <v>1.3</v>
      </c>
      <c r="BY19" s="294">
        <f>BY20+BY32</f>
        <v>0</v>
      </c>
      <c r="BZ19" s="294">
        <f>BZ20+BZ32</f>
        <v>0</v>
      </c>
      <c r="CA19" s="294" t="s">
        <v>606</v>
      </c>
      <c r="CB19" s="294">
        <f>CB20</f>
        <v>0</v>
      </c>
      <c r="CC19" s="294" t="s">
        <v>606</v>
      </c>
      <c r="CD19" s="294" t="s">
        <v>606</v>
      </c>
      <c r="CE19" s="294" t="s">
        <v>606</v>
      </c>
      <c r="CF19" s="294" t="s">
        <v>606</v>
      </c>
      <c r="CG19" s="294" t="s">
        <v>606</v>
      </c>
      <c r="CH19" s="294" t="s">
        <v>606</v>
      </c>
      <c r="CI19" s="294" t="s">
        <v>606</v>
      </c>
      <c r="CJ19" s="294">
        <f>CJ20</f>
        <v>0</v>
      </c>
      <c r="CK19" s="294" t="s">
        <v>606</v>
      </c>
      <c r="CL19" s="294">
        <f>CL20</f>
        <v>1.5</v>
      </c>
      <c r="CM19" s="294">
        <f>CM20+CM32</f>
        <v>0</v>
      </c>
      <c r="CN19" s="294">
        <f>CN20+CN32</f>
        <v>0</v>
      </c>
      <c r="CO19" s="294" t="s">
        <v>606</v>
      </c>
      <c r="CP19" s="294">
        <f>CP20</f>
        <v>0</v>
      </c>
      <c r="CQ19" s="294" t="s">
        <v>606</v>
      </c>
      <c r="CR19" s="294" t="s">
        <v>606</v>
      </c>
      <c r="CS19" s="294" t="s">
        <v>606</v>
      </c>
      <c r="CT19" s="294" t="s">
        <v>606</v>
      </c>
      <c r="CU19" s="294" t="s">
        <v>606</v>
      </c>
      <c r="CV19" s="294" t="s">
        <v>606</v>
      </c>
      <c r="CW19" s="294" t="s">
        <v>606</v>
      </c>
      <c r="CX19" s="294">
        <f>CX20</f>
        <v>0.1</v>
      </c>
      <c r="CY19" s="294" t="s">
        <v>606</v>
      </c>
      <c r="CZ19" s="294">
        <f>CZ20+CZ32</f>
        <v>8.1300000000000008</v>
      </c>
      <c r="DA19" s="294">
        <f>DA20+DA32</f>
        <v>0</v>
      </c>
      <c r="DB19" s="294">
        <f>DB20+DB32</f>
        <v>0</v>
      </c>
      <c r="DC19" s="294" t="s">
        <v>606</v>
      </c>
      <c r="DD19" s="294">
        <f>DD20</f>
        <v>1</v>
      </c>
      <c r="DE19" s="294" t="s">
        <v>606</v>
      </c>
      <c r="DF19" s="294" t="s">
        <v>606</v>
      </c>
      <c r="DG19" s="294" t="s">
        <v>606</v>
      </c>
      <c r="DH19" s="294" t="s">
        <v>606</v>
      </c>
      <c r="DI19" s="294" t="s">
        <v>606</v>
      </c>
      <c r="DJ19" s="294" t="s">
        <v>606</v>
      </c>
      <c r="DK19" s="294" t="s">
        <v>606</v>
      </c>
      <c r="DL19" s="294" t="s">
        <v>606</v>
      </c>
    </row>
    <row r="20" spans="1:116" s="192" customFormat="1" ht="63">
      <c r="A20" s="273" t="s">
        <v>524</v>
      </c>
      <c r="B20" s="274" t="s">
        <v>677</v>
      </c>
      <c r="C20" s="265" t="s">
        <v>725</v>
      </c>
      <c r="D20" s="294">
        <f>D21</f>
        <v>0.1</v>
      </c>
      <c r="E20" s="294" t="s">
        <v>606</v>
      </c>
      <c r="F20" s="294">
        <f>F23</f>
        <v>7.83</v>
      </c>
      <c r="G20" s="294">
        <f>G23</f>
        <v>0</v>
      </c>
      <c r="H20" s="294">
        <f>H23</f>
        <v>0</v>
      </c>
      <c r="I20" s="294" t="s">
        <v>606</v>
      </c>
      <c r="J20" s="294">
        <f>J30</f>
        <v>1</v>
      </c>
      <c r="K20" s="294" t="s">
        <v>606</v>
      </c>
      <c r="L20" s="294" t="s">
        <v>606</v>
      </c>
      <c r="M20" s="294" t="s">
        <v>606</v>
      </c>
      <c r="N20" s="294" t="s">
        <v>606</v>
      </c>
      <c r="O20" s="294" t="s">
        <v>606</v>
      </c>
      <c r="P20" s="294" t="s">
        <v>606</v>
      </c>
      <c r="Q20" s="294" t="s">
        <v>606</v>
      </c>
      <c r="R20" s="294" t="s">
        <v>606</v>
      </c>
      <c r="S20" s="294" t="s">
        <v>606</v>
      </c>
      <c r="T20" s="294" t="s">
        <v>606</v>
      </c>
      <c r="U20" s="294" t="s">
        <v>606</v>
      </c>
      <c r="V20" s="294" t="s">
        <v>606</v>
      </c>
      <c r="W20" s="294" t="s">
        <v>606</v>
      </c>
      <c r="X20" s="294" t="s">
        <v>606</v>
      </c>
      <c r="Y20" s="294" t="s">
        <v>606</v>
      </c>
      <c r="Z20" s="294" t="s">
        <v>606</v>
      </c>
      <c r="AA20" s="294" t="s">
        <v>606</v>
      </c>
      <c r="AB20" s="294" t="s">
        <v>606</v>
      </c>
      <c r="AC20" s="294" t="s">
        <v>606</v>
      </c>
      <c r="AD20" s="294" t="s">
        <v>606</v>
      </c>
      <c r="AE20" s="294" t="s">
        <v>606</v>
      </c>
      <c r="AF20" s="294">
        <f>AF21</f>
        <v>0.1</v>
      </c>
      <c r="AG20" s="294" t="s">
        <v>606</v>
      </c>
      <c r="AH20" s="294">
        <f>AH23</f>
        <v>1.1000000000000001</v>
      </c>
      <c r="AI20" s="294">
        <f>AI23</f>
        <v>0</v>
      </c>
      <c r="AJ20" s="294">
        <f>AJ23</f>
        <v>0</v>
      </c>
      <c r="AK20" s="294" t="s">
        <v>606</v>
      </c>
      <c r="AL20" s="294">
        <f>AL31</f>
        <v>1</v>
      </c>
      <c r="AM20" s="294" t="s">
        <v>606</v>
      </c>
      <c r="AN20" s="294" t="s">
        <v>606</v>
      </c>
      <c r="AO20" s="294" t="s">
        <v>606</v>
      </c>
      <c r="AP20" s="294" t="s">
        <v>606</v>
      </c>
      <c r="AQ20" s="294" t="s">
        <v>606</v>
      </c>
      <c r="AR20" s="294" t="s">
        <v>606</v>
      </c>
      <c r="AS20" s="294" t="s">
        <v>606</v>
      </c>
      <c r="AT20" s="303">
        <f>AT21</f>
        <v>0</v>
      </c>
      <c r="AU20" s="294" t="s">
        <v>606</v>
      </c>
      <c r="AV20" s="294">
        <f>AV23</f>
        <v>2</v>
      </c>
      <c r="AW20" s="294">
        <f>AW23</f>
        <v>0</v>
      </c>
      <c r="AX20" s="294">
        <f>AX23</f>
        <v>0</v>
      </c>
      <c r="AY20" s="294" t="s">
        <v>606</v>
      </c>
      <c r="AZ20" s="294">
        <f>AZ30</f>
        <v>0</v>
      </c>
      <c r="BA20" s="294" t="s">
        <v>606</v>
      </c>
      <c r="BB20" s="294" t="s">
        <v>606</v>
      </c>
      <c r="BC20" s="294" t="s">
        <v>606</v>
      </c>
      <c r="BD20" s="294" t="s">
        <v>606</v>
      </c>
      <c r="BE20" s="294" t="s">
        <v>606</v>
      </c>
      <c r="BF20" s="294" t="s">
        <v>606</v>
      </c>
      <c r="BG20" s="294" t="s">
        <v>606</v>
      </c>
      <c r="BH20" s="294">
        <f>BH21</f>
        <v>0</v>
      </c>
      <c r="BI20" s="294" t="s">
        <v>606</v>
      </c>
      <c r="BJ20" s="294">
        <f>BJ23</f>
        <v>1.93</v>
      </c>
      <c r="BK20" s="294">
        <f>BK23</f>
        <v>0</v>
      </c>
      <c r="BL20" s="294">
        <f>BL23</f>
        <v>0</v>
      </c>
      <c r="BM20" s="294" t="s">
        <v>606</v>
      </c>
      <c r="BN20" s="294">
        <f>BN30</f>
        <v>0</v>
      </c>
      <c r="BO20" s="294" t="s">
        <v>606</v>
      </c>
      <c r="BP20" s="294" t="s">
        <v>606</v>
      </c>
      <c r="BQ20" s="294" t="s">
        <v>606</v>
      </c>
      <c r="BR20" s="294" t="s">
        <v>606</v>
      </c>
      <c r="BS20" s="294" t="s">
        <v>606</v>
      </c>
      <c r="BT20" s="294" t="s">
        <v>606</v>
      </c>
      <c r="BU20" s="294" t="s">
        <v>606</v>
      </c>
      <c r="BV20" s="294">
        <f>BV21</f>
        <v>0</v>
      </c>
      <c r="BW20" s="294" t="str">
        <f>BW21</f>
        <v>нд</v>
      </c>
      <c r="BX20" s="294">
        <f>BX23</f>
        <v>1.3</v>
      </c>
      <c r="BY20" s="294">
        <f>BY23</f>
        <v>0</v>
      </c>
      <c r="BZ20" s="294">
        <f>BZ23</f>
        <v>0</v>
      </c>
      <c r="CA20" s="294" t="s">
        <v>606</v>
      </c>
      <c r="CB20" s="294">
        <f>CB30</f>
        <v>0</v>
      </c>
      <c r="CC20" s="294" t="s">
        <v>606</v>
      </c>
      <c r="CD20" s="294" t="s">
        <v>606</v>
      </c>
      <c r="CE20" s="294" t="s">
        <v>606</v>
      </c>
      <c r="CF20" s="294" t="s">
        <v>606</v>
      </c>
      <c r="CG20" s="294" t="s">
        <v>606</v>
      </c>
      <c r="CH20" s="294" t="s">
        <v>606</v>
      </c>
      <c r="CI20" s="294" t="s">
        <v>606</v>
      </c>
      <c r="CJ20" s="294">
        <f>CJ21</f>
        <v>0</v>
      </c>
      <c r="CK20" s="294" t="s">
        <v>606</v>
      </c>
      <c r="CL20" s="294">
        <f>CL23</f>
        <v>1.5</v>
      </c>
      <c r="CM20" s="294">
        <f>CM23</f>
        <v>0</v>
      </c>
      <c r="CN20" s="294">
        <f>CN23</f>
        <v>0</v>
      </c>
      <c r="CO20" s="294" t="s">
        <v>606</v>
      </c>
      <c r="CP20" s="294">
        <f>CP30</f>
        <v>0</v>
      </c>
      <c r="CQ20" s="294" t="s">
        <v>606</v>
      </c>
      <c r="CR20" s="294" t="s">
        <v>606</v>
      </c>
      <c r="CS20" s="294" t="s">
        <v>606</v>
      </c>
      <c r="CT20" s="294" t="s">
        <v>606</v>
      </c>
      <c r="CU20" s="294" t="s">
        <v>606</v>
      </c>
      <c r="CV20" s="294" t="s">
        <v>606</v>
      </c>
      <c r="CW20" s="294" t="s">
        <v>606</v>
      </c>
      <c r="CX20" s="294">
        <f>CX21</f>
        <v>0.1</v>
      </c>
      <c r="CY20" s="294" t="s">
        <v>606</v>
      </c>
      <c r="CZ20" s="294">
        <f>CZ23</f>
        <v>7.83</v>
      </c>
      <c r="DA20" s="294">
        <f>DA23</f>
        <v>0</v>
      </c>
      <c r="DB20" s="294">
        <f>DB23</f>
        <v>0</v>
      </c>
      <c r="DC20" s="294" t="s">
        <v>606</v>
      </c>
      <c r="DD20" s="294">
        <f>DD30</f>
        <v>1</v>
      </c>
      <c r="DE20" s="294" t="s">
        <v>606</v>
      </c>
      <c r="DF20" s="294" t="s">
        <v>606</v>
      </c>
      <c r="DG20" s="294" t="s">
        <v>606</v>
      </c>
      <c r="DH20" s="294" t="s">
        <v>606</v>
      </c>
      <c r="DI20" s="294" t="s">
        <v>606</v>
      </c>
      <c r="DJ20" s="294" t="s">
        <v>606</v>
      </c>
      <c r="DK20" s="294" t="s">
        <v>606</v>
      </c>
      <c r="DL20" s="294" t="s">
        <v>606</v>
      </c>
    </row>
    <row r="21" spans="1:116" s="192" customFormat="1" ht="94.5">
      <c r="A21" s="273" t="s">
        <v>529</v>
      </c>
      <c r="B21" s="274" t="s">
        <v>735</v>
      </c>
      <c r="C21" s="265" t="s">
        <v>725</v>
      </c>
      <c r="D21" s="294">
        <f>D22</f>
        <v>0.1</v>
      </c>
      <c r="E21" s="294" t="s">
        <v>606</v>
      </c>
      <c r="F21" s="294" t="s">
        <v>606</v>
      </c>
      <c r="G21" s="294" t="s">
        <v>606</v>
      </c>
      <c r="H21" s="294" t="s">
        <v>606</v>
      </c>
      <c r="I21" s="294" t="s">
        <v>606</v>
      </c>
      <c r="J21" s="294" t="s">
        <v>606</v>
      </c>
      <c r="K21" s="294" t="s">
        <v>606</v>
      </c>
      <c r="L21" s="294" t="s">
        <v>606</v>
      </c>
      <c r="M21" s="294" t="s">
        <v>606</v>
      </c>
      <c r="N21" s="294" t="s">
        <v>606</v>
      </c>
      <c r="O21" s="294" t="s">
        <v>606</v>
      </c>
      <c r="P21" s="294" t="s">
        <v>606</v>
      </c>
      <c r="Q21" s="294" t="s">
        <v>606</v>
      </c>
      <c r="R21" s="294" t="s">
        <v>606</v>
      </c>
      <c r="S21" s="294" t="s">
        <v>606</v>
      </c>
      <c r="T21" s="294" t="s">
        <v>606</v>
      </c>
      <c r="U21" s="294" t="s">
        <v>606</v>
      </c>
      <c r="V21" s="294" t="s">
        <v>606</v>
      </c>
      <c r="W21" s="294" t="s">
        <v>606</v>
      </c>
      <c r="X21" s="294" t="s">
        <v>606</v>
      </c>
      <c r="Y21" s="294" t="s">
        <v>606</v>
      </c>
      <c r="Z21" s="294" t="s">
        <v>606</v>
      </c>
      <c r="AA21" s="294" t="s">
        <v>606</v>
      </c>
      <c r="AB21" s="294" t="s">
        <v>606</v>
      </c>
      <c r="AC21" s="294" t="s">
        <v>606</v>
      </c>
      <c r="AD21" s="294" t="s">
        <v>606</v>
      </c>
      <c r="AE21" s="294" t="s">
        <v>606</v>
      </c>
      <c r="AF21" s="294">
        <f>AF22</f>
        <v>0.1</v>
      </c>
      <c r="AG21" s="294" t="s">
        <v>606</v>
      </c>
      <c r="AH21" s="294" t="s">
        <v>606</v>
      </c>
      <c r="AI21" s="304" t="s">
        <v>606</v>
      </c>
      <c r="AJ21" s="304" t="s">
        <v>606</v>
      </c>
      <c r="AK21" s="294" t="s">
        <v>606</v>
      </c>
      <c r="AL21" s="294" t="s">
        <v>606</v>
      </c>
      <c r="AM21" s="294" t="s">
        <v>606</v>
      </c>
      <c r="AN21" s="294" t="s">
        <v>606</v>
      </c>
      <c r="AO21" s="294" t="s">
        <v>606</v>
      </c>
      <c r="AP21" s="294" t="s">
        <v>606</v>
      </c>
      <c r="AQ21" s="294" t="s">
        <v>606</v>
      </c>
      <c r="AR21" s="294" t="s">
        <v>606</v>
      </c>
      <c r="AS21" s="294" t="s">
        <v>606</v>
      </c>
      <c r="AT21" s="305">
        <f>AT22</f>
        <v>0</v>
      </c>
      <c r="AU21" s="304" t="s">
        <v>606</v>
      </c>
      <c r="AV21" s="304" t="s">
        <v>606</v>
      </c>
      <c r="AW21" s="304" t="s">
        <v>606</v>
      </c>
      <c r="AX21" s="304" t="s">
        <v>606</v>
      </c>
      <c r="AY21" s="304" t="s">
        <v>606</v>
      </c>
      <c r="AZ21" s="304" t="s">
        <v>606</v>
      </c>
      <c r="BA21" s="294" t="s">
        <v>606</v>
      </c>
      <c r="BB21" s="294" t="s">
        <v>606</v>
      </c>
      <c r="BC21" s="294" t="s">
        <v>606</v>
      </c>
      <c r="BD21" s="294" t="s">
        <v>606</v>
      </c>
      <c r="BE21" s="294" t="s">
        <v>606</v>
      </c>
      <c r="BF21" s="294" t="s">
        <v>606</v>
      </c>
      <c r="BG21" s="294" t="s">
        <v>606</v>
      </c>
      <c r="BH21" s="294">
        <f>BH22</f>
        <v>0</v>
      </c>
      <c r="BI21" s="294" t="s">
        <v>606</v>
      </c>
      <c r="BJ21" s="294" t="s">
        <v>606</v>
      </c>
      <c r="BK21" s="304" t="s">
        <v>606</v>
      </c>
      <c r="BL21" s="304" t="s">
        <v>606</v>
      </c>
      <c r="BM21" s="294" t="s">
        <v>606</v>
      </c>
      <c r="BN21" s="294" t="s">
        <v>606</v>
      </c>
      <c r="BO21" s="294" t="s">
        <v>606</v>
      </c>
      <c r="BP21" s="294" t="s">
        <v>606</v>
      </c>
      <c r="BQ21" s="294" t="s">
        <v>606</v>
      </c>
      <c r="BR21" s="294" t="s">
        <v>606</v>
      </c>
      <c r="BS21" s="294" t="s">
        <v>606</v>
      </c>
      <c r="BT21" s="294" t="s">
        <v>606</v>
      </c>
      <c r="BU21" s="294" t="s">
        <v>606</v>
      </c>
      <c r="BV21" s="294">
        <f>BV22</f>
        <v>0</v>
      </c>
      <c r="BW21" s="294" t="s">
        <v>606</v>
      </c>
      <c r="BX21" s="294" t="s">
        <v>606</v>
      </c>
      <c r="BY21" s="304" t="s">
        <v>606</v>
      </c>
      <c r="BZ21" s="304" t="s">
        <v>606</v>
      </c>
      <c r="CA21" s="294" t="s">
        <v>606</v>
      </c>
      <c r="CB21" s="294" t="s">
        <v>606</v>
      </c>
      <c r="CC21" s="294" t="s">
        <v>606</v>
      </c>
      <c r="CD21" s="294" t="s">
        <v>606</v>
      </c>
      <c r="CE21" s="294" t="s">
        <v>606</v>
      </c>
      <c r="CF21" s="294" t="s">
        <v>606</v>
      </c>
      <c r="CG21" s="294" t="s">
        <v>606</v>
      </c>
      <c r="CH21" s="294" t="s">
        <v>606</v>
      </c>
      <c r="CI21" s="294" t="s">
        <v>606</v>
      </c>
      <c r="CJ21" s="294">
        <f>CJ22</f>
        <v>0</v>
      </c>
      <c r="CK21" s="294" t="s">
        <v>606</v>
      </c>
      <c r="CL21" s="294" t="s">
        <v>606</v>
      </c>
      <c r="CM21" s="304" t="s">
        <v>606</v>
      </c>
      <c r="CN21" s="304" t="s">
        <v>606</v>
      </c>
      <c r="CO21" s="294" t="s">
        <v>606</v>
      </c>
      <c r="CP21" s="294" t="s">
        <v>606</v>
      </c>
      <c r="CQ21" s="294" t="s">
        <v>606</v>
      </c>
      <c r="CR21" s="294" t="s">
        <v>606</v>
      </c>
      <c r="CS21" s="294" t="s">
        <v>606</v>
      </c>
      <c r="CT21" s="294" t="s">
        <v>606</v>
      </c>
      <c r="CU21" s="294" t="s">
        <v>606</v>
      </c>
      <c r="CV21" s="294" t="s">
        <v>606</v>
      </c>
      <c r="CW21" s="294" t="s">
        <v>606</v>
      </c>
      <c r="CX21" s="294">
        <f>CX22</f>
        <v>0.1</v>
      </c>
      <c r="CY21" s="294" t="s">
        <v>606</v>
      </c>
      <c r="CZ21" s="294" t="s">
        <v>606</v>
      </c>
      <c r="DA21" s="294" t="s">
        <v>606</v>
      </c>
      <c r="DB21" s="294" t="s">
        <v>606</v>
      </c>
      <c r="DC21" s="294" t="s">
        <v>606</v>
      </c>
      <c r="DD21" s="294" t="s">
        <v>606</v>
      </c>
      <c r="DE21" s="294" t="s">
        <v>606</v>
      </c>
      <c r="DF21" s="294" t="s">
        <v>606</v>
      </c>
      <c r="DG21" s="294" t="s">
        <v>606</v>
      </c>
      <c r="DH21" s="294" t="s">
        <v>606</v>
      </c>
      <c r="DI21" s="294" t="s">
        <v>606</v>
      </c>
      <c r="DJ21" s="294" t="s">
        <v>606</v>
      </c>
      <c r="DK21" s="294" t="s">
        <v>606</v>
      </c>
      <c r="DL21" s="294" t="s">
        <v>606</v>
      </c>
    </row>
    <row r="22" spans="1:116" s="189" customFormat="1" ht="90">
      <c r="A22" s="275" t="s">
        <v>576</v>
      </c>
      <c r="B22" s="276" t="s">
        <v>675</v>
      </c>
      <c r="C22" s="277" t="s">
        <v>726</v>
      </c>
      <c r="D22" s="255">
        <v>0.1</v>
      </c>
      <c r="E22" s="255" t="s">
        <v>606</v>
      </c>
      <c r="F22" s="255" t="s">
        <v>606</v>
      </c>
      <c r="G22" s="255" t="s">
        <v>606</v>
      </c>
      <c r="H22" s="255" t="s">
        <v>606</v>
      </c>
      <c r="I22" s="255" t="s">
        <v>606</v>
      </c>
      <c r="J22" s="255" t="s">
        <v>606</v>
      </c>
      <c r="K22" s="255" t="s">
        <v>606</v>
      </c>
      <c r="L22" s="255" t="s">
        <v>606</v>
      </c>
      <c r="M22" s="255" t="s">
        <v>606</v>
      </c>
      <c r="N22" s="255" t="s">
        <v>606</v>
      </c>
      <c r="O22" s="255" t="s">
        <v>606</v>
      </c>
      <c r="P22" s="255" t="s">
        <v>606</v>
      </c>
      <c r="Q22" s="255" t="s">
        <v>606</v>
      </c>
      <c r="R22" s="255" t="s">
        <v>606</v>
      </c>
      <c r="S22" s="255" t="s">
        <v>606</v>
      </c>
      <c r="T22" s="255" t="s">
        <v>606</v>
      </c>
      <c r="U22" s="255" t="s">
        <v>606</v>
      </c>
      <c r="V22" s="255" t="s">
        <v>606</v>
      </c>
      <c r="W22" s="255" t="s">
        <v>606</v>
      </c>
      <c r="X22" s="255" t="s">
        <v>606</v>
      </c>
      <c r="Y22" s="255" t="s">
        <v>606</v>
      </c>
      <c r="Z22" s="255" t="s">
        <v>606</v>
      </c>
      <c r="AA22" s="255" t="s">
        <v>606</v>
      </c>
      <c r="AB22" s="255" t="s">
        <v>606</v>
      </c>
      <c r="AC22" s="255" t="s">
        <v>606</v>
      </c>
      <c r="AD22" s="255" t="s">
        <v>606</v>
      </c>
      <c r="AE22" s="255" t="s">
        <v>606</v>
      </c>
      <c r="AF22" s="255">
        <v>0.1</v>
      </c>
      <c r="AG22" s="255" t="s">
        <v>606</v>
      </c>
      <c r="AH22" s="255" t="s">
        <v>606</v>
      </c>
      <c r="AI22" s="255" t="s">
        <v>606</v>
      </c>
      <c r="AJ22" s="255" t="s">
        <v>606</v>
      </c>
      <c r="AK22" s="255" t="s">
        <v>606</v>
      </c>
      <c r="AL22" s="255" t="s">
        <v>606</v>
      </c>
      <c r="AM22" s="255" t="s">
        <v>606</v>
      </c>
      <c r="AN22" s="255" t="s">
        <v>606</v>
      </c>
      <c r="AO22" s="255" t="s">
        <v>606</v>
      </c>
      <c r="AP22" s="255" t="s">
        <v>606</v>
      </c>
      <c r="AQ22" s="255" t="s">
        <v>606</v>
      </c>
      <c r="AR22" s="255" t="s">
        <v>606</v>
      </c>
      <c r="AS22" s="255" t="s">
        <v>606</v>
      </c>
      <c r="AT22" s="255">
        <v>0</v>
      </c>
      <c r="AU22" s="255" t="s">
        <v>606</v>
      </c>
      <c r="AV22" s="255" t="s">
        <v>606</v>
      </c>
      <c r="AW22" s="255" t="s">
        <v>606</v>
      </c>
      <c r="AX22" s="255" t="s">
        <v>606</v>
      </c>
      <c r="AY22" s="255" t="s">
        <v>606</v>
      </c>
      <c r="AZ22" s="255" t="s">
        <v>606</v>
      </c>
      <c r="BA22" s="255" t="s">
        <v>606</v>
      </c>
      <c r="BB22" s="255" t="s">
        <v>606</v>
      </c>
      <c r="BC22" s="255" t="s">
        <v>606</v>
      </c>
      <c r="BD22" s="255" t="s">
        <v>606</v>
      </c>
      <c r="BE22" s="255" t="s">
        <v>606</v>
      </c>
      <c r="BF22" s="255" t="s">
        <v>606</v>
      </c>
      <c r="BG22" s="255" t="s">
        <v>606</v>
      </c>
      <c r="BH22" s="255">
        <v>0</v>
      </c>
      <c r="BI22" s="255" t="s">
        <v>606</v>
      </c>
      <c r="BJ22" s="255" t="s">
        <v>606</v>
      </c>
      <c r="BK22" s="255" t="s">
        <v>606</v>
      </c>
      <c r="BL22" s="255" t="s">
        <v>606</v>
      </c>
      <c r="BM22" s="255" t="s">
        <v>606</v>
      </c>
      <c r="BN22" s="255" t="s">
        <v>606</v>
      </c>
      <c r="BO22" s="255" t="s">
        <v>606</v>
      </c>
      <c r="BP22" s="255" t="s">
        <v>606</v>
      </c>
      <c r="BQ22" s="255" t="s">
        <v>606</v>
      </c>
      <c r="BR22" s="255" t="s">
        <v>606</v>
      </c>
      <c r="BS22" s="255" t="s">
        <v>606</v>
      </c>
      <c r="BT22" s="255" t="s">
        <v>606</v>
      </c>
      <c r="BU22" s="255" t="s">
        <v>606</v>
      </c>
      <c r="BV22" s="255">
        <v>0</v>
      </c>
      <c r="BW22" s="255" t="s">
        <v>606</v>
      </c>
      <c r="BX22" s="255" t="s">
        <v>606</v>
      </c>
      <c r="BY22" s="255" t="s">
        <v>606</v>
      </c>
      <c r="BZ22" s="255" t="s">
        <v>606</v>
      </c>
      <c r="CA22" s="255" t="s">
        <v>606</v>
      </c>
      <c r="CB22" s="255" t="s">
        <v>606</v>
      </c>
      <c r="CC22" s="255" t="s">
        <v>606</v>
      </c>
      <c r="CD22" s="255" t="s">
        <v>606</v>
      </c>
      <c r="CE22" s="255" t="s">
        <v>606</v>
      </c>
      <c r="CF22" s="255" t="s">
        <v>606</v>
      </c>
      <c r="CG22" s="255" t="s">
        <v>606</v>
      </c>
      <c r="CH22" s="255" t="s">
        <v>606</v>
      </c>
      <c r="CI22" s="255" t="s">
        <v>606</v>
      </c>
      <c r="CJ22" s="255">
        <v>0</v>
      </c>
      <c r="CK22" s="255" t="s">
        <v>606</v>
      </c>
      <c r="CL22" s="255" t="s">
        <v>606</v>
      </c>
      <c r="CM22" s="255" t="s">
        <v>606</v>
      </c>
      <c r="CN22" s="255" t="s">
        <v>606</v>
      </c>
      <c r="CO22" s="255" t="s">
        <v>606</v>
      </c>
      <c r="CP22" s="255" t="s">
        <v>606</v>
      </c>
      <c r="CQ22" s="255" t="s">
        <v>606</v>
      </c>
      <c r="CR22" s="255" t="s">
        <v>606</v>
      </c>
      <c r="CS22" s="255" t="s">
        <v>606</v>
      </c>
      <c r="CT22" s="255" t="s">
        <v>606</v>
      </c>
      <c r="CU22" s="255" t="s">
        <v>606</v>
      </c>
      <c r="CV22" s="255" t="s">
        <v>606</v>
      </c>
      <c r="CW22" s="255" t="s">
        <v>606</v>
      </c>
      <c r="CX22" s="255">
        <v>0.1</v>
      </c>
      <c r="CY22" s="255" t="s">
        <v>606</v>
      </c>
      <c r="CZ22" s="255" t="s">
        <v>606</v>
      </c>
      <c r="DA22" s="255" t="s">
        <v>606</v>
      </c>
      <c r="DB22" s="255" t="s">
        <v>606</v>
      </c>
      <c r="DC22" s="255" t="s">
        <v>606</v>
      </c>
      <c r="DD22" s="255" t="s">
        <v>606</v>
      </c>
      <c r="DE22" s="255" t="s">
        <v>606</v>
      </c>
      <c r="DF22" s="255" t="s">
        <v>606</v>
      </c>
      <c r="DG22" s="255" t="s">
        <v>606</v>
      </c>
      <c r="DH22" s="255" t="s">
        <v>606</v>
      </c>
      <c r="DI22" s="255" t="s">
        <v>606</v>
      </c>
      <c r="DJ22" s="255" t="s">
        <v>606</v>
      </c>
      <c r="DK22" s="255" t="s">
        <v>606</v>
      </c>
      <c r="DL22" s="255" t="s">
        <v>606</v>
      </c>
    </row>
    <row r="23" spans="1:116" s="192" customFormat="1" ht="63">
      <c r="A23" s="273" t="s">
        <v>530</v>
      </c>
      <c r="B23" s="274" t="s">
        <v>736</v>
      </c>
      <c r="C23" s="265" t="s">
        <v>725</v>
      </c>
      <c r="D23" s="294" t="s">
        <v>606</v>
      </c>
      <c r="E23" s="294" t="s">
        <v>606</v>
      </c>
      <c r="F23" s="294">
        <f>F24+F25+F26+F27+F28+F29</f>
        <v>7.83</v>
      </c>
      <c r="G23" s="294">
        <f>G24+G25+G26+G27+G28+G29</f>
        <v>0</v>
      </c>
      <c r="H23" s="294">
        <f>H24+H25+H26+H27+H28+H29</f>
        <v>0</v>
      </c>
      <c r="I23" s="294" t="s">
        <v>606</v>
      </c>
      <c r="J23" s="294" t="s">
        <v>606</v>
      </c>
      <c r="K23" s="294" t="s">
        <v>606</v>
      </c>
      <c r="L23" s="294" t="s">
        <v>606</v>
      </c>
      <c r="M23" s="294" t="s">
        <v>606</v>
      </c>
      <c r="N23" s="294" t="s">
        <v>606</v>
      </c>
      <c r="O23" s="294" t="s">
        <v>606</v>
      </c>
      <c r="P23" s="294" t="s">
        <v>606</v>
      </c>
      <c r="Q23" s="294" t="s">
        <v>606</v>
      </c>
      <c r="R23" s="294" t="s">
        <v>606</v>
      </c>
      <c r="S23" s="294" t="s">
        <v>606</v>
      </c>
      <c r="T23" s="294" t="s">
        <v>606</v>
      </c>
      <c r="U23" s="294" t="s">
        <v>606</v>
      </c>
      <c r="V23" s="294" t="s">
        <v>606</v>
      </c>
      <c r="W23" s="294" t="s">
        <v>606</v>
      </c>
      <c r="X23" s="294" t="s">
        <v>606</v>
      </c>
      <c r="Y23" s="294" t="s">
        <v>606</v>
      </c>
      <c r="Z23" s="294" t="s">
        <v>606</v>
      </c>
      <c r="AA23" s="294" t="s">
        <v>606</v>
      </c>
      <c r="AB23" s="294" t="s">
        <v>606</v>
      </c>
      <c r="AC23" s="294" t="s">
        <v>606</v>
      </c>
      <c r="AD23" s="294" t="s">
        <v>606</v>
      </c>
      <c r="AE23" s="294" t="s">
        <v>606</v>
      </c>
      <c r="AF23" s="294" t="s">
        <v>606</v>
      </c>
      <c r="AG23" s="294" t="s">
        <v>606</v>
      </c>
      <c r="AH23" s="294">
        <f>AH24</f>
        <v>1.1000000000000001</v>
      </c>
      <c r="AI23" s="294">
        <v>0</v>
      </c>
      <c r="AJ23" s="294">
        <v>0</v>
      </c>
      <c r="AK23" s="294" t="s">
        <v>606</v>
      </c>
      <c r="AL23" s="294" t="s">
        <v>606</v>
      </c>
      <c r="AM23" s="294" t="s">
        <v>606</v>
      </c>
      <c r="AN23" s="294" t="s">
        <v>606</v>
      </c>
      <c r="AO23" s="294" t="s">
        <v>606</v>
      </c>
      <c r="AP23" s="294" t="s">
        <v>606</v>
      </c>
      <c r="AQ23" s="294" t="s">
        <v>606</v>
      </c>
      <c r="AR23" s="294" t="s">
        <v>606</v>
      </c>
      <c r="AS23" s="294" t="s">
        <v>606</v>
      </c>
      <c r="AT23" s="294" t="s">
        <v>606</v>
      </c>
      <c r="AU23" s="294" t="s">
        <v>606</v>
      </c>
      <c r="AV23" s="294">
        <f>AV24+AV25+AV26+AV27+AV28+AV29</f>
        <v>2</v>
      </c>
      <c r="AW23" s="294">
        <v>0</v>
      </c>
      <c r="AX23" s="294">
        <v>0</v>
      </c>
      <c r="AY23" s="294" t="s">
        <v>606</v>
      </c>
      <c r="AZ23" s="294" t="s">
        <v>606</v>
      </c>
      <c r="BA23" s="294" t="s">
        <v>606</v>
      </c>
      <c r="BB23" s="294" t="s">
        <v>606</v>
      </c>
      <c r="BC23" s="294" t="s">
        <v>606</v>
      </c>
      <c r="BD23" s="294" t="s">
        <v>606</v>
      </c>
      <c r="BE23" s="294" t="s">
        <v>606</v>
      </c>
      <c r="BF23" s="294" t="s">
        <v>606</v>
      </c>
      <c r="BG23" s="294" t="s">
        <v>606</v>
      </c>
      <c r="BH23" s="294" t="s">
        <v>606</v>
      </c>
      <c r="BI23" s="294" t="s">
        <v>606</v>
      </c>
      <c r="BJ23" s="294">
        <f>BJ26</f>
        <v>1.93</v>
      </c>
      <c r="BK23" s="294">
        <v>0</v>
      </c>
      <c r="BL23" s="294">
        <v>0</v>
      </c>
      <c r="BM23" s="294" t="s">
        <v>606</v>
      </c>
      <c r="BN23" s="294" t="s">
        <v>606</v>
      </c>
      <c r="BO23" s="294" t="s">
        <v>606</v>
      </c>
      <c r="BP23" s="294" t="s">
        <v>606</v>
      </c>
      <c r="BQ23" s="294" t="s">
        <v>606</v>
      </c>
      <c r="BR23" s="294" t="s">
        <v>606</v>
      </c>
      <c r="BS23" s="294" t="s">
        <v>606</v>
      </c>
      <c r="BT23" s="294" t="s">
        <v>606</v>
      </c>
      <c r="BU23" s="294" t="s">
        <v>606</v>
      </c>
      <c r="BV23" s="294" t="s">
        <v>606</v>
      </c>
      <c r="BW23" s="294" t="s">
        <v>606</v>
      </c>
      <c r="BX23" s="294">
        <f>BX27</f>
        <v>1.3</v>
      </c>
      <c r="BY23" s="294">
        <v>0</v>
      </c>
      <c r="BZ23" s="294">
        <v>0</v>
      </c>
      <c r="CA23" s="294" t="s">
        <v>606</v>
      </c>
      <c r="CB23" s="294" t="s">
        <v>606</v>
      </c>
      <c r="CC23" s="294" t="s">
        <v>606</v>
      </c>
      <c r="CD23" s="294" t="s">
        <v>606</v>
      </c>
      <c r="CE23" s="294" t="s">
        <v>606</v>
      </c>
      <c r="CF23" s="294" t="s">
        <v>606</v>
      </c>
      <c r="CG23" s="294" t="s">
        <v>606</v>
      </c>
      <c r="CH23" s="294" t="s">
        <v>606</v>
      </c>
      <c r="CI23" s="294" t="s">
        <v>606</v>
      </c>
      <c r="CJ23" s="294" t="s">
        <v>606</v>
      </c>
      <c r="CK23" s="294" t="s">
        <v>606</v>
      </c>
      <c r="CL23" s="294">
        <f>CL27+CL28+CL29</f>
        <v>1.5</v>
      </c>
      <c r="CM23" s="294">
        <v>0</v>
      </c>
      <c r="CN23" s="294">
        <v>0</v>
      </c>
      <c r="CO23" s="294" t="s">
        <v>606</v>
      </c>
      <c r="CP23" s="294" t="s">
        <v>606</v>
      </c>
      <c r="CQ23" s="294" t="s">
        <v>606</v>
      </c>
      <c r="CR23" s="294" t="s">
        <v>606</v>
      </c>
      <c r="CS23" s="294" t="s">
        <v>606</v>
      </c>
      <c r="CT23" s="294" t="s">
        <v>606</v>
      </c>
      <c r="CU23" s="294" t="s">
        <v>606</v>
      </c>
      <c r="CV23" s="294" t="s">
        <v>606</v>
      </c>
      <c r="CW23" s="294" t="s">
        <v>606</v>
      </c>
      <c r="CX23" s="294" t="s">
        <v>606</v>
      </c>
      <c r="CY23" s="294" t="s">
        <v>606</v>
      </c>
      <c r="CZ23" s="294">
        <f>CZ24+CZ25+CZ26+CZ27+CZ28+CZ29</f>
        <v>7.83</v>
      </c>
      <c r="DA23" s="294">
        <f>DA24+DA25+DA26+DA27+DA28+DA29</f>
        <v>0</v>
      </c>
      <c r="DB23" s="294">
        <f>DB24+DB25+DB26+DB27+DB28+DB29</f>
        <v>0</v>
      </c>
      <c r="DC23" s="294" t="s">
        <v>606</v>
      </c>
      <c r="DD23" s="294" t="s">
        <v>606</v>
      </c>
      <c r="DE23" s="294" t="s">
        <v>606</v>
      </c>
      <c r="DF23" s="294" t="s">
        <v>606</v>
      </c>
      <c r="DG23" s="294" t="s">
        <v>606</v>
      </c>
      <c r="DH23" s="294" t="s">
        <v>606</v>
      </c>
      <c r="DI23" s="294" t="s">
        <v>606</v>
      </c>
      <c r="DJ23" s="294" t="s">
        <v>606</v>
      </c>
      <c r="DK23" s="294" t="s">
        <v>606</v>
      </c>
      <c r="DL23" s="294" t="s">
        <v>606</v>
      </c>
    </row>
    <row r="24" spans="1:116" s="189" customFormat="1" ht="75">
      <c r="A24" s="275" t="s">
        <v>580</v>
      </c>
      <c r="B24" s="276" t="s">
        <v>672</v>
      </c>
      <c r="C24" s="277" t="s">
        <v>727</v>
      </c>
      <c r="D24" s="255" t="s">
        <v>606</v>
      </c>
      <c r="E24" s="255" t="s">
        <v>606</v>
      </c>
      <c r="F24" s="255">
        <v>1.1000000000000001</v>
      </c>
      <c r="G24" s="255">
        <v>0</v>
      </c>
      <c r="H24" s="255">
        <v>0</v>
      </c>
      <c r="I24" s="255" t="s">
        <v>606</v>
      </c>
      <c r="J24" s="255" t="s">
        <v>606</v>
      </c>
      <c r="K24" s="255" t="s">
        <v>606</v>
      </c>
      <c r="L24" s="255" t="s">
        <v>606</v>
      </c>
      <c r="M24" s="255" t="s">
        <v>606</v>
      </c>
      <c r="N24" s="255" t="s">
        <v>606</v>
      </c>
      <c r="O24" s="255" t="s">
        <v>606</v>
      </c>
      <c r="P24" s="255" t="s">
        <v>606</v>
      </c>
      <c r="Q24" s="255" t="s">
        <v>606</v>
      </c>
      <c r="R24" s="255" t="s">
        <v>606</v>
      </c>
      <c r="S24" s="255" t="s">
        <v>606</v>
      </c>
      <c r="T24" s="255" t="s">
        <v>606</v>
      </c>
      <c r="U24" s="255" t="s">
        <v>606</v>
      </c>
      <c r="V24" s="255" t="s">
        <v>606</v>
      </c>
      <c r="W24" s="255" t="s">
        <v>606</v>
      </c>
      <c r="X24" s="255" t="s">
        <v>606</v>
      </c>
      <c r="Y24" s="255" t="s">
        <v>606</v>
      </c>
      <c r="Z24" s="255" t="s">
        <v>606</v>
      </c>
      <c r="AA24" s="255" t="s">
        <v>606</v>
      </c>
      <c r="AB24" s="255" t="s">
        <v>606</v>
      </c>
      <c r="AC24" s="255" t="s">
        <v>606</v>
      </c>
      <c r="AD24" s="255" t="s">
        <v>606</v>
      </c>
      <c r="AE24" s="255" t="s">
        <v>606</v>
      </c>
      <c r="AF24" s="255" t="s">
        <v>606</v>
      </c>
      <c r="AG24" s="255" t="s">
        <v>606</v>
      </c>
      <c r="AH24" s="255">
        <v>1.1000000000000001</v>
      </c>
      <c r="AI24" s="255">
        <v>0</v>
      </c>
      <c r="AJ24" s="255">
        <v>0</v>
      </c>
      <c r="AK24" s="255" t="s">
        <v>606</v>
      </c>
      <c r="AL24" s="255" t="s">
        <v>606</v>
      </c>
      <c r="AM24" s="255" t="s">
        <v>606</v>
      </c>
      <c r="AN24" s="255" t="s">
        <v>606</v>
      </c>
      <c r="AO24" s="255" t="s">
        <v>606</v>
      </c>
      <c r="AP24" s="255" t="s">
        <v>606</v>
      </c>
      <c r="AQ24" s="255" t="s">
        <v>606</v>
      </c>
      <c r="AR24" s="255" t="s">
        <v>606</v>
      </c>
      <c r="AS24" s="255" t="s">
        <v>606</v>
      </c>
      <c r="AT24" s="255" t="s">
        <v>606</v>
      </c>
      <c r="AU24" s="255" t="s">
        <v>606</v>
      </c>
      <c r="AV24" s="255">
        <v>0</v>
      </c>
      <c r="AW24" s="255">
        <v>0</v>
      </c>
      <c r="AX24" s="255">
        <v>0</v>
      </c>
      <c r="AY24" s="255" t="s">
        <v>606</v>
      </c>
      <c r="AZ24" s="255" t="s">
        <v>606</v>
      </c>
      <c r="BA24" s="255" t="s">
        <v>606</v>
      </c>
      <c r="BB24" s="255" t="s">
        <v>606</v>
      </c>
      <c r="BC24" s="255" t="s">
        <v>606</v>
      </c>
      <c r="BD24" s="255" t="s">
        <v>606</v>
      </c>
      <c r="BE24" s="255" t="s">
        <v>606</v>
      </c>
      <c r="BF24" s="255" t="s">
        <v>606</v>
      </c>
      <c r="BG24" s="255" t="s">
        <v>606</v>
      </c>
      <c r="BH24" s="255" t="s">
        <v>606</v>
      </c>
      <c r="BI24" s="255" t="s">
        <v>606</v>
      </c>
      <c r="BJ24" s="255">
        <v>0</v>
      </c>
      <c r="BK24" s="255">
        <v>0</v>
      </c>
      <c r="BL24" s="255">
        <v>0</v>
      </c>
      <c r="BM24" s="255" t="s">
        <v>606</v>
      </c>
      <c r="BN24" s="255" t="s">
        <v>606</v>
      </c>
      <c r="BO24" s="255" t="s">
        <v>606</v>
      </c>
      <c r="BP24" s="255" t="s">
        <v>606</v>
      </c>
      <c r="BQ24" s="255" t="s">
        <v>606</v>
      </c>
      <c r="BR24" s="255" t="s">
        <v>606</v>
      </c>
      <c r="BS24" s="255" t="s">
        <v>606</v>
      </c>
      <c r="BT24" s="255" t="s">
        <v>606</v>
      </c>
      <c r="BU24" s="255" t="s">
        <v>606</v>
      </c>
      <c r="BV24" s="255" t="s">
        <v>606</v>
      </c>
      <c r="BW24" s="255" t="s">
        <v>606</v>
      </c>
      <c r="BX24" s="255">
        <v>0</v>
      </c>
      <c r="BY24" s="255">
        <v>0</v>
      </c>
      <c r="BZ24" s="255">
        <v>0</v>
      </c>
      <c r="CA24" s="255" t="s">
        <v>606</v>
      </c>
      <c r="CB24" s="255" t="s">
        <v>606</v>
      </c>
      <c r="CC24" s="255" t="s">
        <v>606</v>
      </c>
      <c r="CD24" s="255" t="s">
        <v>606</v>
      </c>
      <c r="CE24" s="255" t="s">
        <v>606</v>
      </c>
      <c r="CF24" s="255" t="s">
        <v>606</v>
      </c>
      <c r="CG24" s="255" t="s">
        <v>606</v>
      </c>
      <c r="CH24" s="255" t="s">
        <v>606</v>
      </c>
      <c r="CI24" s="255" t="s">
        <v>606</v>
      </c>
      <c r="CJ24" s="255" t="s">
        <v>606</v>
      </c>
      <c r="CK24" s="255" t="s">
        <v>606</v>
      </c>
      <c r="CL24" s="255">
        <v>0</v>
      </c>
      <c r="CM24" s="255">
        <v>0</v>
      </c>
      <c r="CN24" s="255">
        <v>0</v>
      </c>
      <c r="CO24" s="255" t="s">
        <v>606</v>
      </c>
      <c r="CP24" s="255" t="s">
        <v>606</v>
      </c>
      <c r="CQ24" s="255" t="s">
        <v>606</v>
      </c>
      <c r="CR24" s="255" t="s">
        <v>606</v>
      </c>
      <c r="CS24" s="255" t="s">
        <v>606</v>
      </c>
      <c r="CT24" s="255" t="s">
        <v>606</v>
      </c>
      <c r="CU24" s="255" t="s">
        <v>606</v>
      </c>
      <c r="CV24" s="255" t="s">
        <v>606</v>
      </c>
      <c r="CW24" s="255" t="s">
        <v>606</v>
      </c>
      <c r="CX24" s="255" t="s">
        <v>606</v>
      </c>
      <c r="CY24" s="255" t="s">
        <v>606</v>
      </c>
      <c r="CZ24" s="255">
        <v>1.1000000000000001</v>
      </c>
      <c r="DA24" s="255">
        <v>0</v>
      </c>
      <c r="DB24" s="255">
        <v>0</v>
      </c>
      <c r="DC24" s="255" t="s">
        <v>606</v>
      </c>
      <c r="DD24" s="255" t="s">
        <v>606</v>
      </c>
      <c r="DE24" s="255" t="s">
        <v>606</v>
      </c>
      <c r="DF24" s="255" t="s">
        <v>606</v>
      </c>
      <c r="DG24" s="255" t="s">
        <v>606</v>
      </c>
      <c r="DH24" s="255" t="s">
        <v>606</v>
      </c>
      <c r="DI24" s="255" t="s">
        <v>606</v>
      </c>
      <c r="DJ24" s="255" t="s">
        <v>606</v>
      </c>
      <c r="DK24" s="255" t="s">
        <v>606</v>
      </c>
      <c r="DL24" s="255" t="s">
        <v>606</v>
      </c>
    </row>
    <row r="25" spans="1:116" s="189" customFormat="1" ht="75">
      <c r="A25" s="275" t="s">
        <v>580</v>
      </c>
      <c r="B25" s="276" t="s">
        <v>667</v>
      </c>
      <c r="C25" s="277" t="s">
        <v>730</v>
      </c>
      <c r="D25" s="255" t="s">
        <v>606</v>
      </c>
      <c r="E25" s="255" t="s">
        <v>606</v>
      </c>
      <c r="F25" s="255">
        <v>2</v>
      </c>
      <c r="G25" s="255">
        <v>0</v>
      </c>
      <c r="H25" s="255">
        <v>0</v>
      </c>
      <c r="I25" s="255" t="s">
        <v>606</v>
      </c>
      <c r="J25" s="255" t="s">
        <v>606</v>
      </c>
      <c r="K25" s="255" t="s">
        <v>606</v>
      </c>
      <c r="L25" s="255" t="s">
        <v>606</v>
      </c>
      <c r="M25" s="255" t="s">
        <v>606</v>
      </c>
      <c r="N25" s="255" t="s">
        <v>606</v>
      </c>
      <c r="O25" s="255" t="s">
        <v>606</v>
      </c>
      <c r="P25" s="255" t="s">
        <v>606</v>
      </c>
      <c r="Q25" s="255" t="s">
        <v>606</v>
      </c>
      <c r="R25" s="255" t="s">
        <v>606</v>
      </c>
      <c r="S25" s="255" t="s">
        <v>606</v>
      </c>
      <c r="T25" s="255" t="s">
        <v>606</v>
      </c>
      <c r="U25" s="255" t="s">
        <v>606</v>
      </c>
      <c r="V25" s="255" t="s">
        <v>606</v>
      </c>
      <c r="W25" s="255" t="s">
        <v>606</v>
      </c>
      <c r="X25" s="255" t="s">
        <v>606</v>
      </c>
      <c r="Y25" s="255" t="s">
        <v>606</v>
      </c>
      <c r="Z25" s="255" t="s">
        <v>606</v>
      </c>
      <c r="AA25" s="255" t="s">
        <v>606</v>
      </c>
      <c r="AB25" s="255" t="s">
        <v>606</v>
      </c>
      <c r="AC25" s="255" t="s">
        <v>606</v>
      </c>
      <c r="AD25" s="255" t="s">
        <v>606</v>
      </c>
      <c r="AE25" s="255" t="s">
        <v>606</v>
      </c>
      <c r="AF25" s="255" t="s">
        <v>606</v>
      </c>
      <c r="AG25" s="255" t="s">
        <v>606</v>
      </c>
      <c r="AH25" s="255">
        <v>0</v>
      </c>
      <c r="AI25" s="255">
        <v>0</v>
      </c>
      <c r="AJ25" s="255">
        <v>0</v>
      </c>
      <c r="AK25" s="255" t="s">
        <v>606</v>
      </c>
      <c r="AL25" s="255" t="s">
        <v>606</v>
      </c>
      <c r="AM25" s="255" t="s">
        <v>606</v>
      </c>
      <c r="AN25" s="255" t="s">
        <v>606</v>
      </c>
      <c r="AO25" s="255" t="s">
        <v>606</v>
      </c>
      <c r="AP25" s="255" t="s">
        <v>606</v>
      </c>
      <c r="AQ25" s="255" t="s">
        <v>606</v>
      </c>
      <c r="AR25" s="255" t="s">
        <v>606</v>
      </c>
      <c r="AS25" s="255" t="s">
        <v>606</v>
      </c>
      <c r="AT25" s="255" t="s">
        <v>606</v>
      </c>
      <c r="AU25" s="255" t="s">
        <v>606</v>
      </c>
      <c r="AV25" s="255">
        <v>2</v>
      </c>
      <c r="AW25" s="255">
        <v>0</v>
      </c>
      <c r="AX25" s="255">
        <v>0</v>
      </c>
      <c r="AY25" s="255" t="s">
        <v>606</v>
      </c>
      <c r="AZ25" s="255" t="s">
        <v>606</v>
      </c>
      <c r="BA25" s="255" t="s">
        <v>606</v>
      </c>
      <c r="BB25" s="255" t="s">
        <v>606</v>
      </c>
      <c r="BC25" s="255" t="s">
        <v>606</v>
      </c>
      <c r="BD25" s="255" t="s">
        <v>606</v>
      </c>
      <c r="BE25" s="255" t="s">
        <v>606</v>
      </c>
      <c r="BF25" s="255" t="s">
        <v>606</v>
      </c>
      <c r="BG25" s="255" t="s">
        <v>606</v>
      </c>
      <c r="BH25" s="255" t="s">
        <v>606</v>
      </c>
      <c r="BI25" s="255" t="s">
        <v>606</v>
      </c>
      <c r="BJ25" s="255">
        <v>0</v>
      </c>
      <c r="BK25" s="255">
        <v>0</v>
      </c>
      <c r="BL25" s="255">
        <v>0</v>
      </c>
      <c r="BM25" s="255" t="s">
        <v>606</v>
      </c>
      <c r="BN25" s="255" t="s">
        <v>606</v>
      </c>
      <c r="BO25" s="255" t="s">
        <v>606</v>
      </c>
      <c r="BP25" s="255" t="s">
        <v>606</v>
      </c>
      <c r="BQ25" s="255" t="s">
        <v>606</v>
      </c>
      <c r="BR25" s="255" t="s">
        <v>606</v>
      </c>
      <c r="BS25" s="255" t="s">
        <v>606</v>
      </c>
      <c r="BT25" s="255" t="s">
        <v>606</v>
      </c>
      <c r="BU25" s="255" t="s">
        <v>606</v>
      </c>
      <c r="BV25" s="255" t="s">
        <v>606</v>
      </c>
      <c r="BW25" s="255" t="s">
        <v>606</v>
      </c>
      <c r="BX25" s="255">
        <v>0</v>
      </c>
      <c r="BY25" s="255">
        <v>0</v>
      </c>
      <c r="BZ25" s="255">
        <v>0</v>
      </c>
      <c r="CA25" s="255" t="s">
        <v>606</v>
      </c>
      <c r="CB25" s="255" t="s">
        <v>606</v>
      </c>
      <c r="CC25" s="255" t="s">
        <v>606</v>
      </c>
      <c r="CD25" s="255" t="s">
        <v>606</v>
      </c>
      <c r="CE25" s="255" t="s">
        <v>606</v>
      </c>
      <c r="CF25" s="255" t="s">
        <v>606</v>
      </c>
      <c r="CG25" s="255" t="s">
        <v>606</v>
      </c>
      <c r="CH25" s="255" t="s">
        <v>606</v>
      </c>
      <c r="CI25" s="255" t="s">
        <v>606</v>
      </c>
      <c r="CJ25" s="255" t="s">
        <v>606</v>
      </c>
      <c r="CK25" s="255" t="s">
        <v>606</v>
      </c>
      <c r="CL25" s="255">
        <v>0</v>
      </c>
      <c r="CM25" s="255">
        <v>0</v>
      </c>
      <c r="CN25" s="255">
        <v>0</v>
      </c>
      <c r="CO25" s="255" t="s">
        <v>606</v>
      </c>
      <c r="CP25" s="255" t="s">
        <v>606</v>
      </c>
      <c r="CQ25" s="255" t="s">
        <v>606</v>
      </c>
      <c r="CR25" s="255" t="s">
        <v>606</v>
      </c>
      <c r="CS25" s="255" t="s">
        <v>606</v>
      </c>
      <c r="CT25" s="255" t="s">
        <v>606</v>
      </c>
      <c r="CU25" s="255" t="s">
        <v>606</v>
      </c>
      <c r="CV25" s="255" t="s">
        <v>606</v>
      </c>
      <c r="CW25" s="255" t="s">
        <v>606</v>
      </c>
      <c r="CX25" s="255" t="s">
        <v>606</v>
      </c>
      <c r="CY25" s="255" t="s">
        <v>606</v>
      </c>
      <c r="CZ25" s="255">
        <v>2</v>
      </c>
      <c r="DA25" s="255">
        <v>0</v>
      </c>
      <c r="DB25" s="255">
        <v>0</v>
      </c>
      <c r="DC25" s="255" t="s">
        <v>606</v>
      </c>
      <c r="DD25" s="255" t="s">
        <v>606</v>
      </c>
      <c r="DE25" s="255" t="s">
        <v>606</v>
      </c>
      <c r="DF25" s="255" t="s">
        <v>606</v>
      </c>
      <c r="DG25" s="255" t="s">
        <v>606</v>
      </c>
      <c r="DH25" s="255" t="s">
        <v>606</v>
      </c>
      <c r="DI25" s="255" t="s">
        <v>606</v>
      </c>
      <c r="DJ25" s="255" t="s">
        <v>606</v>
      </c>
      <c r="DK25" s="255" t="s">
        <v>606</v>
      </c>
      <c r="DL25" s="255" t="s">
        <v>606</v>
      </c>
    </row>
    <row r="26" spans="1:116" s="189" customFormat="1" ht="60">
      <c r="A26" s="275" t="s">
        <v>580</v>
      </c>
      <c r="B26" s="276" t="s">
        <v>668</v>
      </c>
      <c r="C26" s="277" t="s">
        <v>731</v>
      </c>
      <c r="D26" s="255" t="s">
        <v>606</v>
      </c>
      <c r="E26" s="255" t="s">
        <v>606</v>
      </c>
      <c r="F26" s="255">
        <v>1.93</v>
      </c>
      <c r="G26" s="255">
        <v>0</v>
      </c>
      <c r="H26" s="255">
        <v>0</v>
      </c>
      <c r="I26" s="255" t="s">
        <v>606</v>
      </c>
      <c r="J26" s="255" t="s">
        <v>606</v>
      </c>
      <c r="K26" s="255" t="s">
        <v>606</v>
      </c>
      <c r="L26" s="255" t="s">
        <v>606</v>
      </c>
      <c r="M26" s="255" t="s">
        <v>606</v>
      </c>
      <c r="N26" s="255" t="s">
        <v>606</v>
      </c>
      <c r="O26" s="255" t="s">
        <v>606</v>
      </c>
      <c r="P26" s="255" t="s">
        <v>606</v>
      </c>
      <c r="Q26" s="255" t="s">
        <v>606</v>
      </c>
      <c r="R26" s="255" t="s">
        <v>606</v>
      </c>
      <c r="S26" s="255" t="s">
        <v>606</v>
      </c>
      <c r="T26" s="255" t="s">
        <v>606</v>
      </c>
      <c r="U26" s="255" t="s">
        <v>606</v>
      </c>
      <c r="V26" s="255" t="s">
        <v>606</v>
      </c>
      <c r="W26" s="255" t="s">
        <v>606</v>
      </c>
      <c r="X26" s="255" t="s">
        <v>606</v>
      </c>
      <c r="Y26" s="255" t="s">
        <v>606</v>
      </c>
      <c r="Z26" s="255" t="s">
        <v>606</v>
      </c>
      <c r="AA26" s="255" t="s">
        <v>606</v>
      </c>
      <c r="AB26" s="255" t="s">
        <v>606</v>
      </c>
      <c r="AC26" s="255" t="s">
        <v>606</v>
      </c>
      <c r="AD26" s="255" t="s">
        <v>606</v>
      </c>
      <c r="AE26" s="255" t="s">
        <v>606</v>
      </c>
      <c r="AF26" s="255" t="s">
        <v>606</v>
      </c>
      <c r="AG26" s="255" t="s">
        <v>606</v>
      </c>
      <c r="AH26" s="255">
        <v>0</v>
      </c>
      <c r="AI26" s="255">
        <v>0</v>
      </c>
      <c r="AJ26" s="255">
        <v>0</v>
      </c>
      <c r="AK26" s="255" t="s">
        <v>606</v>
      </c>
      <c r="AL26" s="255" t="s">
        <v>606</v>
      </c>
      <c r="AM26" s="255" t="s">
        <v>606</v>
      </c>
      <c r="AN26" s="255" t="s">
        <v>606</v>
      </c>
      <c r="AO26" s="255" t="s">
        <v>606</v>
      </c>
      <c r="AP26" s="255" t="s">
        <v>606</v>
      </c>
      <c r="AQ26" s="255" t="s">
        <v>606</v>
      </c>
      <c r="AR26" s="255" t="s">
        <v>606</v>
      </c>
      <c r="AS26" s="255" t="s">
        <v>606</v>
      </c>
      <c r="AT26" s="255" t="s">
        <v>606</v>
      </c>
      <c r="AU26" s="255" t="s">
        <v>606</v>
      </c>
      <c r="AV26" s="255">
        <v>0</v>
      </c>
      <c r="AW26" s="255">
        <v>0</v>
      </c>
      <c r="AX26" s="255">
        <v>0</v>
      </c>
      <c r="AY26" s="255" t="s">
        <v>606</v>
      </c>
      <c r="AZ26" s="255" t="s">
        <v>606</v>
      </c>
      <c r="BA26" s="255" t="s">
        <v>606</v>
      </c>
      <c r="BB26" s="255" t="s">
        <v>606</v>
      </c>
      <c r="BC26" s="255" t="s">
        <v>606</v>
      </c>
      <c r="BD26" s="255" t="s">
        <v>606</v>
      </c>
      <c r="BE26" s="255" t="s">
        <v>606</v>
      </c>
      <c r="BF26" s="255" t="s">
        <v>606</v>
      </c>
      <c r="BG26" s="255" t="s">
        <v>606</v>
      </c>
      <c r="BH26" s="255" t="s">
        <v>606</v>
      </c>
      <c r="BI26" s="255" t="s">
        <v>606</v>
      </c>
      <c r="BJ26" s="255">
        <v>1.93</v>
      </c>
      <c r="BK26" s="255">
        <v>0</v>
      </c>
      <c r="BL26" s="255">
        <v>0</v>
      </c>
      <c r="BM26" s="255" t="s">
        <v>606</v>
      </c>
      <c r="BN26" s="255" t="s">
        <v>606</v>
      </c>
      <c r="BO26" s="255" t="s">
        <v>606</v>
      </c>
      <c r="BP26" s="255" t="s">
        <v>606</v>
      </c>
      <c r="BQ26" s="255" t="s">
        <v>606</v>
      </c>
      <c r="BR26" s="255" t="s">
        <v>606</v>
      </c>
      <c r="BS26" s="255" t="s">
        <v>606</v>
      </c>
      <c r="BT26" s="255" t="s">
        <v>606</v>
      </c>
      <c r="BU26" s="255" t="s">
        <v>606</v>
      </c>
      <c r="BV26" s="255" t="s">
        <v>606</v>
      </c>
      <c r="BW26" s="255" t="s">
        <v>606</v>
      </c>
      <c r="BX26" s="255">
        <v>0</v>
      </c>
      <c r="BY26" s="255">
        <v>0</v>
      </c>
      <c r="BZ26" s="255">
        <v>0</v>
      </c>
      <c r="CA26" s="255" t="s">
        <v>606</v>
      </c>
      <c r="CB26" s="255" t="s">
        <v>606</v>
      </c>
      <c r="CC26" s="255" t="s">
        <v>606</v>
      </c>
      <c r="CD26" s="255" t="s">
        <v>606</v>
      </c>
      <c r="CE26" s="255" t="s">
        <v>606</v>
      </c>
      <c r="CF26" s="255" t="s">
        <v>606</v>
      </c>
      <c r="CG26" s="255" t="s">
        <v>606</v>
      </c>
      <c r="CH26" s="255" t="s">
        <v>606</v>
      </c>
      <c r="CI26" s="255" t="s">
        <v>606</v>
      </c>
      <c r="CJ26" s="255" t="s">
        <v>606</v>
      </c>
      <c r="CK26" s="255" t="s">
        <v>606</v>
      </c>
      <c r="CL26" s="255">
        <v>0</v>
      </c>
      <c r="CM26" s="255">
        <v>0</v>
      </c>
      <c r="CN26" s="255">
        <v>0</v>
      </c>
      <c r="CO26" s="255" t="s">
        <v>606</v>
      </c>
      <c r="CP26" s="255" t="s">
        <v>606</v>
      </c>
      <c r="CQ26" s="255" t="s">
        <v>606</v>
      </c>
      <c r="CR26" s="255" t="s">
        <v>606</v>
      </c>
      <c r="CS26" s="255" t="s">
        <v>606</v>
      </c>
      <c r="CT26" s="255" t="s">
        <v>606</v>
      </c>
      <c r="CU26" s="255" t="s">
        <v>606</v>
      </c>
      <c r="CV26" s="255" t="s">
        <v>606</v>
      </c>
      <c r="CW26" s="255" t="s">
        <v>606</v>
      </c>
      <c r="CX26" s="255" t="s">
        <v>606</v>
      </c>
      <c r="CY26" s="255" t="s">
        <v>606</v>
      </c>
      <c r="CZ26" s="255">
        <v>1.93</v>
      </c>
      <c r="DA26" s="255">
        <v>0</v>
      </c>
      <c r="DB26" s="255">
        <v>0</v>
      </c>
      <c r="DC26" s="255" t="s">
        <v>606</v>
      </c>
      <c r="DD26" s="255" t="s">
        <v>606</v>
      </c>
      <c r="DE26" s="255" t="s">
        <v>606</v>
      </c>
      <c r="DF26" s="255" t="s">
        <v>606</v>
      </c>
      <c r="DG26" s="255" t="s">
        <v>606</v>
      </c>
      <c r="DH26" s="255" t="s">
        <v>606</v>
      </c>
      <c r="DI26" s="255" t="s">
        <v>606</v>
      </c>
      <c r="DJ26" s="255" t="s">
        <v>606</v>
      </c>
      <c r="DK26" s="255" t="s">
        <v>606</v>
      </c>
      <c r="DL26" s="255" t="s">
        <v>606</v>
      </c>
    </row>
    <row r="27" spans="1:116" s="189" customFormat="1" ht="120">
      <c r="A27" s="275" t="s">
        <v>580</v>
      </c>
      <c r="B27" s="276" t="s">
        <v>669</v>
      </c>
      <c r="C27" s="277" t="s">
        <v>732</v>
      </c>
      <c r="D27" s="255" t="s">
        <v>606</v>
      </c>
      <c r="E27" s="255" t="s">
        <v>606</v>
      </c>
      <c r="F27" s="255">
        <v>2.1</v>
      </c>
      <c r="G27" s="255">
        <v>0</v>
      </c>
      <c r="H27" s="255">
        <v>0</v>
      </c>
      <c r="I27" s="255" t="s">
        <v>606</v>
      </c>
      <c r="J27" s="255" t="s">
        <v>606</v>
      </c>
      <c r="K27" s="255" t="s">
        <v>606</v>
      </c>
      <c r="L27" s="255" t="s">
        <v>606</v>
      </c>
      <c r="M27" s="255" t="s">
        <v>606</v>
      </c>
      <c r="N27" s="255" t="s">
        <v>606</v>
      </c>
      <c r="O27" s="255" t="s">
        <v>606</v>
      </c>
      <c r="P27" s="255" t="s">
        <v>606</v>
      </c>
      <c r="Q27" s="255" t="s">
        <v>606</v>
      </c>
      <c r="R27" s="255" t="s">
        <v>606</v>
      </c>
      <c r="S27" s="255" t="s">
        <v>606</v>
      </c>
      <c r="T27" s="255" t="s">
        <v>606</v>
      </c>
      <c r="U27" s="255" t="s">
        <v>606</v>
      </c>
      <c r="V27" s="255" t="s">
        <v>606</v>
      </c>
      <c r="W27" s="255" t="s">
        <v>606</v>
      </c>
      <c r="X27" s="255" t="s">
        <v>606</v>
      </c>
      <c r="Y27" s="255" t="s">
        <v>606</v>
      </c>
      <c r="Z27" s="255" t="s">
        <v>606</v>
      </c>
      <c r="AA27" s="255" t="s">
        <v>606</v>
      </c>
      <c r="AB27" s="255" t="s">
        <v>606</v>
      </c>
      <c r="AC27" s="255" t="s">
        <v>606</v>
      </c>
      <c r="AD27" s="255" t="s">
        <v>606</v>
      </c>
      <c r="AE27" s="255" t="s">
        <v>606</v>
      </c>
      <c r="AF27" s="255" t="s">
        <v>606</v>
      </c>
      <c r="AG27" s="255" t="s">
        <v>606</v>
      </c>
      <c r="AH27" s="255">
        <v>0</v>
      </c>
      <c r="AI27" s="255">
        <v>0</v>
      </c>
      <c r="AJ27" s="255">
        <v>0</v>
      </c>
      <c r="AK27" s="255" t="s">
        <v>606</v>
      </c>
      <c r="AL27" s="255" t="s">
        <v>606</v>
      </c>
      <c r="AM27" s="255" t="s">
        <v>606</v>
      </c>
      <c r="AN27" s="255" t="s">
        <v>606</v>
      </c>
      <c r="AO27" s="255" t="s">
        <v>606</v>
      </c>
      <c r="AP27" s="255" t="s">
        <v>606</v>
      </c>
      <c r="AQ27" s="255" t="s">
        <v>606</v>
      </c>
      <c r="AR27" s="255" t="s">
        <v>606</v>
      </c>
      <c r="AS27" s="255" t="s">
        <v>606</v>
      </c>
      <c r="AT27" s="255" t="s">
        <v>606</v>
      </c>
      <c r="AU27" s="255" t="s">
        <v>606</v>
      </c>
      <c r="AV27" s="255">
        <v>0</v>
      </c>
      <c r="AW27" s="255">
        <v>0</v>
      </c>
      <c r="AX27" s="255">
        <v>0</v>
      </c>
      <c r="AY27" s="255" t="s">
        <v>606</v>
      </c>
      <c r="AZ27" s="255" t="s">
        <v>606</v>
      </c>
      <c r="BA27" s="255" t="s">
        <v>606</v>
      </c>
      <c r="BB27" s="255" t="s">
        <v>606</v>
      </c>
      <c r="BC27" s="255" t="s">
        <v>606</v>
      </c>
      <c r="BD27" s="255" t="s">
        <v>606</v>
      </c>
      <c r="BE27" s="255" t="s">
        <v>606</v>
      </c>
      <c r="BF27" s="255" t="s">
        <v>606</v>
      </c>
      <c r="BG27" s="255" t="s">
        <v>606</v>
      </c>
      <c r="BH27" s="255" t="s">
        <v>606</v>
      </c>
      <c r="BI27" s="255" t="s">
        <v>606</v>
      </c>
      <c r="BJ27" s="255">
        <v>0</v>
      </c>
      <c r="BK27" s="255">
        <v>0</v>
      </c>
      <c r="BL27" s="255">
        <v>0</v>
      </c>
      <c r="BM27" s="255" t="s">
        <v>606</v>
      </c>
      <c r="BN27" s="255" t="s">
        <v>606</v>
      </c>
      <c r="BO27" s="255" t="s">
        <v>606</v>
      </c>
      <c r="BP27" s="255" t="s">
        <v>606</v>
      </c>
      <c r="BQ27" s="255" t="s">
        <v>606</v>
      </c>
      <c r="BR27" s="255" t="s">
        <v>606</v>
      </c>
      <c r="BS27" s="255" t="s">
        <v>606</v>
      </c>
      <c r="BT27" s="255" t="s">
        <v>606</v>
      </c>
      <c r="BU27" s="255" t="s">
        <v>606</v>
      </c>
      <c r="BV27" s="255" t="s">
        <v>606</v>
      </c>
      <c r="BW27" s="255" t="s">
        <v>606</v>
      </c>
      <c r="BX27" s="255">
        <v>1.3</v>
      </c>
      <c r="BY27" s="255">
        <v>0</v>
      </c>
      <c r="BZ27" s="255">
        <v>0</v>
      </c>
      <c r="CA27" s="255" t="s">
        <v>606</v>
      </c>
      <c r="CB27" s="255" t="s">
        <v>606</v>
      </c>
      <c r="CC27" s="255" t="s">
        <v>606</v>
      </c>
      <c r="CD27" s="255" t="s">
        <v>606</v>
      </c>
      <c r="CE27" s="255" t="s">
        <v>606</v>
      </c>
      <c r="CF27" s="255" t="s">
        <v>606</v>
      </c>
      <c r="CG27" s="255" t="s">
        <v>606</v>
      </c>
      <c r="CH27" s="255" t="s">
        <v>606</v>
      </c>
      <c r="CI27" s="255" t="s">
        <v>606</v>
      </c>
      <c r="CJ27" s="255" t="s">
        <v>606</v>
      </c>
      <c r="CK27" s="255" t="s">
        <v>606</v>
      </c>
      <c r="CL27" s="255">
        <f>0.8</f>
        <v>0.8</v>
      </c>
      <c r="CM27" s="255">
        <v>0</v>
      </c>
      <c r="CN27" s="255">
        <v>0</v>
      </c>
      <c r="CO27" s="255" t="s">
        <v>606</v>
      </c>
      <c r="CP27" s="255" t="s">
        <v>606</v>
      </c>
      <c r="CQ27" s="255" t="s">
        <v>606</v>
      </c>
      <c r="CR27" s="255" t="s">
        <v>606</v>
      </c>
      <c r="CS27" s="255" t="s">
        <v>606</v>
      </c>
      <c r="CT27" s="255" t="s">
        <v>606</v>
      </c>
      <c r="CU27" s="255" t="s">
        <v>606</v>
      </c>
      <c r="CV27" s="255" t="s">
        <v>606</v>
      </c>
      <c r="CW27" s="255" t="s">
        <v>606</v>
      </c>
      <c r="CX27" s="255" t="s">
        <v>606</v>
      </c>
      <c r="CY27" s="255" t="s">
        <v>606</v>
      </c>
      <c r="CZ27" s="255">
        <v>2.1</v>
      </c>
      <c r="DA27" s="255">
        <v>0</v>
      </c>
      <c r="DB27" s="255">
        <v>0</v>
      </c>
      <c r="DC27" s="255" t="s">
        <v>606</v>
      </c>
      <c r="DD27" s="255" t="s">
        <v>606</v>
      </c>
      <c r="DE27" s="255" t="s">
        <v>606</v>
      </c>
      <c r="DF27" s="255" t="s">
        <v>606</v>
      </c>
      <c r="DG27" s="255" t="s">
        <v>606</v>
      </c>
      <c r="DH27" s="255" t="s">
        <v>606</v>
      </c>
      <c r="DI27" s="255" t="s">
        <v>606</v>
      </c>
      <c r="DJ27" s="255" t="s">
        <v>606</v>
      </c>
      <c r="DK27" s="255" t="s">
        <v>606</v>
      </c>
      <c r="DL27" s="255" t="s">
        <v>606</v>
      </c>
    </row>
    <row r="28" spans="1:116" s="189" customFormat="1" ht="60">
      <c r="A28" s="275" t="s">
        <v>580</v>
      </c>
      <c r="B28" s="276" t="s">
        <v>671</v>
      </c>
      <c r="C28" s="277" t="s">
        <v>733</v>
      </c>
      <c r="D28" s="255" t="s">
        <v>606</v>
      </c>
      <c r="E28" s="255" t="s">
        <v>606</v>
      </c>
      <c r="F28" s="255">
        <v>0.35</v>
      </c>
      <c r="G28" s="255">
        <v>0</v>
      </c>
      <c r="H28" s="255">
        <v>0</v>
      </c>
      <c r="I28" s="255" t="s">
        <v>606</v>
      </c>
      <c r="J28" s="255" t="s">
        <v>606</v>
      </c>
      <c r="K28" s="255" t="s">
        <v>606</v>
      </c>
      <c r="L28" s="255" t="s">
        <v>606</v>
      </c>
      <c r="M28" s="255" t="s">
        <v>606</v>
      </c>
      <c r="N28" s="255" t="s">
        <v>606</v>
      </c>
      <c r="O28" s="255" t="s">
        <v>606</v>
      </c>
      <c r="P28" s="255" t="s">
        <v>606</v>
      </c>
      <c r="Q28" s="255" t="s">
        <v>606</v>
      </c>
      <c r="R28" s="255" t="s">
        <v>606</v>
      </c>
      <c r="S28" s="255" t="s">
        <v>606</v>
      </c>
      <c r="T28" s="255" t="s">
        <v>606</v>
      </c>
      <c r="U28" s="255" t="s">
        <v>606</v>
      </c>
      <c r="V28" s="255" t="s">
        <v>606</v>
      </c>
      <c r="W28" s="255" t="s">
        <v>606</v>
      </c>
      <c r="X28" s="255" t="s">
        <v>606</v>
      </c>
      <c r="Y28" s="255" t="s">
        <v>606</v>
      </c>
      <c r="Z28" s="255" t="s">
        <v>606</v>
      </c>
      <c r="AA28" s="255" t="s">
        <v>606</v>
      </c>
      <c r="AB28" s="255" t="s">
        <v>606</v>
      </c>
      <c r="AC28" s="255" t="s">
        <v>606</v>
      </c>
      <c r="AD28" s="255" t="s">
        <v>606</v>
      </c>
      <c r="AE28" s="255" t="s">
        <v>606</v>
      </c>
      <c r="AF28" s="255" t="s">
        <v>606</v>
      </c>
      <c r="AG28" s="255" t="s">
        <v>606</v>
      </c>
      <c r="AH28" s="255">
        <v>0</v>
      </c>
      <c r="AI28" s="255">
        <v>0</v>
      </c>
      <c r="AJ28" s="255">
        <v>0</v>
      </c>
      <c r="AK28" s="255" t="s">
        <v>606</v>
      </c>
      <c r="AL28" s="255" t="s">
        <v>606</v>
      </c>
      <c r="AM28" s="255" t="s">
        <v>606</v>
      </c>
      <c r="AN28" s="255" t="s">
        <v>606</v>
      </c>
      <c r="AO28" s="255" t="s">
        <v>606</v>
      </c>
      <c r="AP28" s="255" t="s">
        <v>606</v>
      </c>
      <c r="AQ28" s="255" t="s">
        <v>606</v>
      </c>
      <c r="AR28" s="255" t="s">
        <v>606</v>
      </c>
      <c r="AS28" s="255" t="s">
        <v>606</v>
      </c>
      <c r="AT28" s="255" t="s">
        <v>606</v>
      </c>
      <c r="AU28" s="255" t="s">
        <v>606</v>
      </c>
      <c r="AV28" s="255">
        <v>0</v>
      </c>
      <c r="AW28" s="255">
        <v>0</v>
      </c>
      <c r="AX28" s="255">
        <v>0</v>
      </c>
      <c r="AY28" s="255" t="s">
        <v>606</v>
      </c>
      <c r="AZ28" s="255" t="s">
        <v>606</v>
      </c>
      <c r="BA28" s="255" t="s">
        <v>606</v>
      </c>
      <c r="BB28" s="255" t="s">
        <v>606</v>
      </c>
      <c r="BC28" s="255" t="s">
        <v>606</v>
      </c>
      <c r="BD28" s="255" t="s">
        <v>606</v>
      </c>
      <c r="BE28" s="255" t="s">
        <v>606</v>
      </c>
      <c r="BF28" s="255" t="s">
        <v>606</v>
      </c>
      <c r="BG28" s="255" t="s">
        <v>606</v>
      </c>
      <c r="BH28" s="255" t="s">
        <v>606</v>
      </c>
      <c r="BI28" s="255" t="s">
        <v>606</v>
      </c>
      <c r="BJ28" s="255">
        <v>0</v>
      </c>
      <c r="BK28" s="255">
        <v>0</v>
      </c>
      <c r="BL28" s="255">
        <v>0</v>
      </c>
      <c r="BM28" s="255" t="s">
        <v>606</v>
      </c>
      <c r="BN28" s="255" t="s">
        <v>606</v>
      </c>
      <c r="BO28" s="255" t="s">
        <v>606</v>
      </c>
      <c r="BP28" s="255" t="s">
        <v>606</v>
      </c>
      <c r="BQ28" s="255" t="s">
        <v>606</v>
      </c>
      <c r="BR28" s="255" t="s">
        <v>606</v>
      </c>
      <c r="BS28" s="255" t="s">
        <v>606</v>
      </c>
      <c r="BT28" s="255" t="s">
        <v>606</v>
      </c>
      <c r="BU28" s="255" t="s">
        <v>606</v>
      </c>
      <c r="BV28" s="255" t="s">
        <v>606</v>
      </c>
      <c r="BW28" s="255" t="s">
        <v>606</v>
      </c>
      <c r="BX28" s="255">
        <v>0</v>
      </c>
      <c r="BY28" s="255">
        <v>0</v>
      </c>
      <c r="BZ28" s="255">
        <v>0</v>
      </c>
      <c r="CA28" s="255" t="s">
        <v>606</v>
      </c>
      <c r="CB28" s="255" t="s">
        <v>606</v>
      </c>
      <c r="CC28" s="255" t="s">
        <v>606</v>
      </c>
      <c r="CD28" s="255" t="s">
        <v>606</v>
      </c>
      <c r="CE28" s="255" t="s">
        <v>606</v>
      </c>
      <c r="CF28" s="255" t="s">
        <v>606</v>
      </c>
      <c r="CG28" s="255" t="s">
        <v>606</v>
      </c>
      <c r="CH28" s="255" t="s">
        <v>606</v>
      </c>
      <c r="CI28" s="255" t="s">
        <v>606</v>
      </c>
      <c r="CJ28" s="255" t="s">
        <v>606</v>
      </c>
      <c r="CK28" s="255" t="s">
        <v>606</v>
      </c>
      <c r="CL28" s="255">
        <f>0.35</f>
        <v>0.35</v>
      </c>
      <c r="CM28" s="255">
        <v>0</v>
      </c>
      <c r="CN28" s="255">
        <v>0</v>
      </c>
      <c r="CO28" s="255" t="s">
        <v>606</v>
      </c>
      <c r="CP28" s="255" t="s">
        <v>606</v>
      </c>
      <c r="CQ28" s="255" t="s">
        <v>606</v>
      </c>
      <c r="CR28" s="255" t="s">
        <v>606</v>
      </c>
      <c r="CS28" s="255" t="s">
        <v>606</v>
      </c>
      <c r="CT28" s="255" t="s">
        <v>606</v>
      </c>
      <c r="CU28" s="255" t="s">
        <v>606</v>
      </c>
      <c r="CV28" s="255" t="s">
        <v>606</v>
      </c>
      <c r="CW28" s="255" t="s">
        <v>606</v>
      </c>
      <c r="CX28" s="255" t="s">
        <v>606</v>
      </c>
      <c r="CY28" s="255" t="s">
        <v>606</v>
      </c>
      <c r="CZ28" s="255">
        <v>0.35</v>
      </c>
      <c r="DA28" s="255">
        <v>0</v>
      </c>
      <c r="DB28" s="255">
        <v>0</v>
      </c>
      <c r="DC28" s="255" t="s">
        <v>606</v>
      </c>
      <c r="DD28" s="255" t="s">
        <v>606</v>
      </c>
      <c r="DE28" s="255" t="s">
        <v>606</v>
      </c>
      <c r="DF28" s="255" t="s">
        <v>606</v>
      </c>
      <c r="DG28" s="255" t="s">
        <v>606</v>
      </c>
      <c r="DH28" s="255" t="s">
        <v>606</v>
      </c>
      <c r="DI28" s="255" t="s">
        <v>606</v>
      </c>
      <c r="DJ28" s="255" t="s">
        <v>606</v>
      </c>
      <c r="DK28" s="255" t="s">
        <v>606</v>
      </c>
      <c r="DL28" s="255" t="s">
        <v>606</v>
      </c>
    </row>
    <row r="29" spans="1:116" s="189" customFormat="1" ht="60">
      <c r="A29" s="275" t="s">
        <v>580</v>
      </c>
      <c r="B29" s="276" t="s">
        <v>670</v>
      </c>
      <c r="C29" s="277" t="s">
        <v>734</v>
      </c>
      <c r="D29" s="255" t="s">
        <v>606</v>
      </c>
      <c r="E29" s="255" t="s">
        <v>606</v>
      </c>
      <c r="F29" s="255">
        <v>0.35</v>
      </c>
      <c r="G29" s="255">
        <v>0</v>
      </c>
      <c r="H29" s="255">
        <v>0</v>
      </c>
      <c r="I29" s="255" t="s">
        <v>606</v>
      </c>
      <c r="J29" s="255" t="s">
        <v>606</v>
      </c>
      <c r="K29" s="255" t="s">
        <v>606</v>
      </c>
      <c r="L29" s="255" t="s">
        <v>606</v>
      </c>
      <c r="M29" s="255" t="s">
        <v>606</v>
      </c>
      <c r="N29" s="255" t="s">
        <v>606</v>
      </c>
      <c r="O29" s="255" t="s">
        <v>606</v>
      </c>
      <c r="P29" s="255" t="s">
        <v>606</v>
      </c>
      <c r="Q29" s="255" t="s">
        <v>606</v>
      </c>
      <c r="R29" s="255" t="s">
        <v>606</v>
      </c>
      <c r="S29" s="255" t="s">
        <v>606</v>
      </c>
      <c r="T29" s="255" t="s">
        <v>606</v>
      </c>
      <c r="U29" s="255" t="s">
        <v>606</v>
      </c>
      <c r="V29" s="255" t="s">
        <v>606</v>
      </c>
      <c r="W29" s="255" t="s">
        <v>606</v>
      </c>
      <c r="X29" s="255" t="s">
        <v>606</v>
      </c>
      <c r="Y29" s="255" t="s">
        <v>606</v>
      </c>
      <c r="Z29" s="255" t="s">
        <v>606</v>
      </c>
      <c r="AA29" s="255" t="s">
        <v>606</v>
      </c>
      <c r="AB29" s="255" t="s">
        <v>606</v>
      </c>
      <c r="AC29" s="255" t="s">
        <v>606</v>
      </c>
      <c r="AD29" s="255" t="s">
        <v>606</v>
      </c>
      <c r="AE29" s="255" t="s">
        <v>606</v>
      </c>
      <c r="AF29" s="255" t="s">
        <v>606</v>
      </c>
      <c r="AG29" s="255" t="s">
        <v>606</v>
      </c>
      <c r="AH29" s="255">
        <v>0</v>
      </c>
      <c r="AI29" s="255">
        <v>0</v>
      </c>
      <c r="AJ29" s="255">
        <v>0</v>
      </c>
      <c r="AK29" s="255" t="s">
        <v>606</v>
      </c>
      <c r="AL29" s="255" t="s">
        <v>606</v>
      </c>
      <c r="AM29" s="255" t="s">
        <v>606</v>
      </c>
      <c r="AN29" s="255" t="s">
        <v>606</v>
      </c>
      <c r="AO29" s="255" t="s">
        <v>606</v>
      </c>
      <c r="AP29" s="255" t="s">
        <v>606</v>
      </c>
      <c r="AQ29" s="255" t="s">
        <v>606</v>
      </c>
      <c r="AR29" s="255" t="s">
        <v>606</v>
      </c>
      <c r="AS29" s="255" t="s">
        <v>606</v>
      </c>
      <c r="AT29" s="255" t="s">
        <v>606</v>
      </c>
      <c r="AU29" s="255" t="s">
        <v>606</v>
      </c>
      <c r="AV29" s="255">
        <v>0</v>
      </c>
      <c r="AW29" s="255">
        <v>0</v>
      </c>
      <c r="AX29" s="255">
        <v>0</v>
      </c>
      <c r="AY29" s="255" t="s">
        <v>606</v>
      </c>
      <c r="AZ29" s="255" t="s">
        <v>606</v>
      </c>
      <c r="BA29" s="255" t="s">
        <v>606</v>
      </c>
      <c r="BB29" s="255" t="s">
        <v>606</v>
      </c>
      <c r="BC29" s="255" t="s">
        <v>606</v>
      </c>
      <c r="BD29" s="255" t="s">
        <v>606</v>
      </c>
      <c r="BE29" s="255" t="s">
        <v>606</v>
      </c>
      <c r="BF29" s="255" t="s">
        <v>606</v>
      </c>
      <c r="BG29" s="255" t="s">
        <v>606</v>
      </c>
      <c r="BH29" s="255" t="s">
        <v>606</v>
      </c>
      <c r="BI29" s="255" t="s">
        <v>606</v>
      </c>
      <c r="BJ29" s="255">
        <v>0</v>
      </c>
      <c r="BK29" s="255">
        <v>0</v>
      </c>
      <c r="BL29" s="255">
        <v>0</v>
      </c>
      <c r="BM29" s="255" t="s">
        <v>606</v>
      </c>
      <c r="BN29" s="255" t="s">
        <v>606</v>
      </c>
      <c r="BO29" s="255" t="s">
        <v>606</v>
      </c>
      <c r="BP29" s="255" t="s">
        <v>606</v>
      </c>
      <c r="BQ29" s="255" t="s">
        <v>606</v>
      </c>
      <c r="BR29" s="255" t="s">
        <v>606</v>
      </c>
      <c r="BS29" s="255" t="s">
        <v>606</v>
      </c>
      <c r="BT29" s="255" t="s">
        <v>606</v>
      </c>
      <c r="BU29" s="255" t="s">
        <v>606</v>
      </c>
      <c r="BV29" s="255" t="s">
        <v>606</v>
      </c>
      <c r="BW29" s="255" t="s">
        <v>606</v>
      </c>
      <c r="BX29" s="255">
        <v>0</v>
      </c>
      <c r="BY29" s="255">
        <v>0</v>
      </c>
      <c r="BZ29" s="255">
        <v>0</v>
      </c>
      <c r="CA29" s="255" t="s">
        <v>606</v>
      </c>
      <c r="CB29" s="255" t="s">
        <v>606</v>
      </c>
      <c r="CC29" s="255" t="s">
        <v>606</v>
      </c>
      <c r="CD29" s="255" t="s">
        <v>606</v>
      </c>
      <c r="CE29" s="255" t="s">
        <v>606</v>
      </c>
      <c r="CF29" s="255" t="s">
        <v>606</v>
      </c>
      <c r="CG29" s="255" t="s">
        <v>606</v>
      </c>
      <c r="CH29" s="255" t="s">
        <v>606</v>
      </c>
      <c r="CI29" s="255" t="s">
        <v>606</v>
      </c>
      <c r="CJ29" s="255" t="s">
        <v>606</v>
      </c>
      <c r="CK29" s="255" t="s">
        <v>606</v>
      </c>
      <c r="CL29" s="255">
        <v>0.35</v>
      </c>
      <c r="CM29" s="255">
        <v>0</v>
      </c>
      <c r="CN29" s="255">
        <v>0</v>
      </c>
      <c r="CO29" s="255" t="s">
        <v>606</v>
      </c>
      <c r="CP29" s="255" t="s">
        <v>606</v>
      </c>
      <c r="CQ29" s="255" t="s">
        <v>606</v>
      </c>
      <c r="CR29" s="255" t="s">
        <v>606</v>
      </c>
      <c r="CS29" s="255" t="s">
        <v>606</v>
      </c>
      <c r="CT29" s="255" t="s">
        <v>606</v>
      </c>
      <c r="CU29" s="255" t="s">
        <v>606</v>
      </c>
      <c r="CV29" s="255" t="s">
        <v>606</v>
      </c>
      <c r="CW29" s="255" t="s">
        <v>606</v>
      </c>
      <c r="CX29" s="255" t="s">
        <v>606</v>
      </c>
      <c r="CY29" s="255" t="s">
        <v>606</v>
      </c>
      <c r="CZ29" s="255">
        <v>0.35</v>
      </c>
      <c r="DA29" s="255">
        <v>0</v>
      </c>
      <c r="DB29" s="255">
        <v>0</v>
      </c>
      <c r="DC29" s="255" t="s">
        <v>606</v>
      </c>
      <c r="DD29" s="255" t="s">
        <v>606</v>
      </c>
      <c r="DE29" s="255" t="s">
        <v>606</v>
      </c>
      <c r="DF29" s="255" t="s">
        <v>606</v>
      </c>
      <c r="DG29" s="255" t="s">
        <v>606</v>
      </c>
      <c r="DH29" s="255" t="s">
        <v>606</v>
      </c>
      <c r="DI29" s="255" t="s">
        <v>606</v>
      </c>
      <c r="DJ29" s="255" t="s">
        <v>606</v>
      </c>
      <c r="DK29" s="255" t="s">
        <v>606</v>
      </c>
      <c r="DL29" s="255" t="s">
        <v>606</v>
      </c>
    </row>
    <row r="30" spans="1:116" s="192" customFormat="1" ht="78.75">
      <c r="A30" s="273" t="s">
        <v>531</v>
      </c>
      <c r="B30" s="274" t="s">
        <v>737</v>
      </c>
      <c r="C30" s="265" t="s">
        <v>725</v>
      </c>
      <c r="D30" s="294" t="s">
        <v>606</v>
      </c>
      <c r="E30" s="294" t="s">
        <v>606</v>
      </c>
      <c r="F30" s="294" t="s">
        <v>606</v>
      </c>
      <c r="G30" s="294" t="s">
        <v>606</v>
      </c>
      <c r="H30" s="294" t="s">
        <v>606</v>
      </c>
      <c r="I30" s="294" t="s">
        <v>606</v>
      </c>
      <c r="J30" s="294">
        <f>J31</f>
        <v>1</v>
      </c>
      <c r="K30" s="294" t="s">
        <v>606</v>
      </c>
      <c r="L30" s="294" t="s">
        <v>606</v>
      </c>
      <c r="M30" s="294" t="s">
        <v>606</v>
      </c>
      <c r="N30" s="294" t="s">
        <v>606</v>
      </c>
      <c r="O30" s="294" t="s">
        <v>606</v>
      </c>
      <c r="P30" s="294" t="s">
        <v>606</v>
      </c>
      <c r="Q30" s="294" t="s">
        <v>606</v>
      </c>
      <c r="R30" s="294" t="s">
        <v>606</v>
      </c>
      <c r="S30" s="294" t="s">
        <v>606</v>
      </c>
      <c r="T30" s="294" t="s">
        <v>606</v>
      </c>
      <c r="U30" s="294" t="s">
        <v>606</v>
      </c>
      <c r="V30" s="294" t="s">
        <v>606</v>
      </c>
      <c r="W30" s="294" t="s">
        <v>606</v>
      </c>
      <c r="X30" s="294" t="s">
        <v>606</v>
      </c>
      <c r="Y30" s="294" t="s">
        <v>606</v>
      </c>
      <c r="Z30" s="294" t="s">
        <v>606</v>
      </c>
      <c r="AA30" s="294" t="s">
        <v>606</v>
      </c>
      <c r="AB30" s="294" t="s">
        <v>606</v>
      </c>
      <c r="AC30" s="294" t="s">
        <v>606</v>
      </c>
      <c r="AD30" s="294" t="s">
        <v>606</v>
      </c>
      <c r="AE30" s="294" t="s">
        <v>606</v>
      </c>
      <c r="AF30" s="294" t="s">
        <v>606</v>
      </c>
      <c r="AG30" s="294" t="s">
        <v>606</v>
      </c>
      <c r="AH30" s="294" t="s">
        <v>606</v>
      </c>
      <c r="AI30" s="294" t="s">
        <v>606</v>
      </c>
      <c r="AJ30" s="294" t="s">
        <v>606</v>
      </c>
      <c r="AK30" s="294" t="s">
        <v>606</v>
      </c>
      <c r="AL30" s="294">
        <f>AL31</f>
        <v>1</v>
      </c>
      <c r="AM30" s="294" t="s">
        <v>606</v>
      </c>
      <c r="AN30" s="294" t="s">
        <v>606</v>
      </c>
      <c r="AO30" s="294" t="s">
        <v>606</v>
      </c>
      <c r="AP30" s="294" t="s">
        <v>606</v>
      </c>
      <c r="AQ30" s="294" t="s">
        <v>606</v>
      </c>
      <c r="AR30" s="294" t="s">
        <v>606</v>
      </c>
      <c r="AS30" s="294" t="s">
        <v>606</v>
      </c>
      <c r="AT30" s="294" t="s">
        <v>606</v>
      </c>
      <c r="AU30" s="294" t="s">
        <v>606</v>
      </c>
      <c r="AV30" s="294" t="s">
        <v>606</v>
      </c>
      <c r="AW30" s="294" t="s">
        <v>606</v>
      </c>
      <c r="AX30" s="294" t="s">
        <v>606</v>
      </c>
      <c r="AY30" s="294" t="s">
        <v>606</v>
      </c>
      <c r="AZ30" s="294">
        <f>AZ31</f>
        <v>0</v>
      </c>
      <c r="BA30" s="294" t="s">
        <v>606</v>
      </c>
      <c r="BB30" s="294" t="s">
        <v>606</v>
      </c>
      <c r="BC30" s="294" t="s">
        <v>606</v>
      </c>
      <c r="BD30" s="294" t="s">
        <v>606</v>
      </c>
      <c r="BE30" s="294" t="s">
        <v>606</v>
      </c>
      <c r="BF30" s="294" t="s">
        <v>606</v>
      </c>
      <c r="BG30" s="294" t="s">
        <v>606</v>
      </c>
      <c r="BH30" s="294" t="s">
        <v>606</v>
      </c>
      <c r="BI30" s="294" t="s">
        <v>606</v>
      </c>
      <c r="BJ30" s="294" t="s">
        <v>606</v>
      </c>
      <c r="BK30" s="294" t="s">
        <v>606</v>
      </c>
      <c r="BL30" s="294" t="s">
        <v>606</v>
      </c>
      <c r="BM30" s="294" t="s">
        <v>606</v>
      </c>
      <c r="BN30" s="294">
        <f>BN31</f>
        <v>0</v>
      </c>
      <c r="BO30" s="294" t="s">
        <v>606</v>
      </c>
      <c r="BP30" s="294" t="s">
        <v>606</v>
      </c>
      <c r="BQ30" s="294" t="s">
        <v>606</v>
      </c>
      <c r="BR30" s="294" t="s">
        <v>606</v>
      </c>
      <c r="BS30" s="294" t="s">
        <v>606</v>
      </c>
      <c r="BT30" s="294" t="s">
        <v>606</v>
      </c>
      <c r="BU30" s="294" t="s">
        <v>606</v>
      </c>
      <c r="BV30" s="294" t="s">
        <v>606</v>
      </c>
      <c r="BW30" s="294" t="s">
        <v>606</v>
      </c>
      <c r="BX30" s="294" t="s">
        <v>606</v>
      </c>
      <c r="BY30" s="294" t="s">
        <v>606</v>
      </c>
      <c r="BZ30" s="294" t="s">
        <v>606</v>
      </c>
      <c r="CA30" s="294" t="s">
        <v>606</v>
      </c>
      <c r="CB30" s="294">
        <f>CB31</f>
        <v>0</v>
      </c>
      <c r="CC30" s="294" t="s">
        <v>606</v>
      </c>
      <c r="CD30" s="294" t="s">
        <v>606</v>
      </c>
      <c r="CE30" s="294" t="s">
        <v>606</v>
      </c>
      <c r="CF30" s="294" t="s">
        <v>606</v>
      </c>
      <c r="CG30" s="294" t="s">
        <v>606</v>
      </c>
      <c r="CH30" s="294" t="s">
        <v>606</v>
      </c>
      <c r="CI30" s="294" t="s">
        <v>606</v>
      </c>
      <c r="CJ30" s="294" t="s">
        <v>606</v>
      </c>
      <c r="CK30" s="294" t="s">
        <v>606</v>
      </c>
      <c r="CL30" s="294" t="s">
        <v>606</v>
      </c>
      <c r="CM30" s="294" t="s">
        <v>606</v>
      </c>
      <c r="CN30" s="294" t="s">
        <v>606</v>
      </c>
      <c r="CO30" s="294" t="s">
        <v>606</v>
      </c>
      <c r="CP30" s="294">
        <f>CP31</f>
        <v>0</v>
      </c>
      <c r="CQ30" s="294" t="s">
        <v>606</v>
      </c>
      <c r="CR30" s="294" t="s">
        <v>606</v>
      </c>
      <c r="CS30" s="294" t="s">
        <v>606</v>
      </c>
      <c r="CT30" s="294" t="s">
        <v>606</v>
      </c>
      <c r="CU30" s="294" t="s">
        <v>606</v>
      </c>
      <c r="CV30" s="294" t="s">
        <v>606</v>
      </c>
      <c r="CW30" s="294" t="s">
        <v>606</v>
      </c>
      <c r="CX30" s="294" t="s">
        <v>606</v>
      </c>
      <c r="CY30" s="294" t="s">
        <v>606</v>
      </c>
      <c r="CZ30" s="294" t="s">
        <v>606</v>
      </c>
      <c r="DA30" s="294" t="s">
        <v>606</v>
      </c>
      <c r="DB30" s="294" t="s">
        <v>606</v>
      </c>
      <c r="DC30" s="294" t="s">
        <v>606</v>
      </c>
      <c r="DD30" s="294">
        <f>DD31</f>
        <v>1</v>
      </c>
      <c r="DE30" s="294" t="s">
        <v>606</v>
      </c>
      <c r="DF30" s="294" t="s">
        <v>606</v>
      </c>
      <c r="DG30" s="294" t="s">
        <v>606</v>
      </c>
      <c r="DH30" s="294" t="s">
        <v>606</v>
      </c>
      <c r="DI30" s="294" t="s">
        <v>606</v>
      </c>
      <c r="DJ30" s="294" t="s">
        <v>606</v>
      </c>
      <c r="DK30" s="294" t="s">
        <v>606</v>
      </c>
      <c r="DL30" s="294" t="s">
        <v>606</v>
      </c>
    </row>
    <row r="31" spans="1:116" s="189" customFormat="1" ht="24" customHeight="1">
      <c r="A31" s="275" t="s">
        <v>585</v>
      </c>
      <c r="B31" s="276" t="s">
        <v>851</v>
      </c>
      <c r="C31" s="277" t="s">
        <v>728</v>
      </c>
      <c r="D31" s="255" t="s">
        <v>606</v>
      </c>
      <c r="E31" s="255" t="s">
        <v>606</v>
      </c>
      <c r="F31" s="255" t="s">
        <v>606</v>
      </c>
      <c r="G31" s="255" t="s">
        <v>606</v>
      </c>
      <c r="H31" s="255" t="s">
        <v>606</v>
      </c>
      <c r="I31" s="255" t="s">
        <v>606</v>
      </c>
      <c r="J31" s="255">
        <v>1</v>
      </c>
      <c r="K31" s="255" t="s">
        <v>606</v>
      </c>
      <c r="L31" s="255" t="s">
        <v>606</v>
      </c>
      <c r="M31" s="255" t="s">
        <v>606</v>
      </c>
      <c r="N31" s="255" t="s">
        <v>606</v>
      </c>
      <c r="O31" s="255" t="s">
        <v>606</v>
      </c>
      <c r="P31" s="255" t="s">
        <v>606</v>
      </c>
      <c r="Q31" s="255" t="s">
        <v>606</v>
      </c>
      <c r="R31" s="255" t="s">
        <v>606</v>
      </c>
      <c r="S31" s="255" t="s">
        <v>606</v>
      </c>
      <c r="T31" s="255" t="s">
        <v>606</v>
      </c>
      <c r="U31" s="255" t="s">
        <v>606</v>
      </c>
      <c r="V31" s="255" t="s">
        <v>606</v>
      </c>
      <c r="W31" s="255" t="s">
        <v>606</v>
      </c>
      <c r="X31" s="255" t="s">
        <v>606</v>
      </c>
      <c r="Y31" s="255" t="s">
        <v>606</v>
      </c>
      <c r="Z31" s="255" t="s">
        <v>606</v>
      </c>
      <c r="AA31" s="255" t="s">
        <v>606</v>
      </c>
      <c r="AB31" s="255" t="s">
        <v>606</v>
      </c>
      <c r="AC31" s="255" t="s">
        <v>606</v>
      </c>
      <c r="AD31" s="255" t="s">
        <v>606</v>
      </c>
      <c r="AE31" s="255" t="s">
        <v>606</v>
      </c>
      <c r="AF31" s="255" t="s">
        <v>606</v>
      </c>
      <c r="AG31" s="255" t="s">
        <v>606</v>
      </c>
      <c r="AH31" s="255" t="s">
        <v>606</v>
      </c>
      <c r="AI31" s="255" t="s">
        <v>606</v>
      </c>
      <c r="AJ31" s="255" t="s">
        <v>606</v>
      </c>
      <c r="AK31" s="255" t="s">
        <v>606</v>
      </c>
      <c r="AL31" s="255">
        <v>1</v>
      </c>
      <c r="AM31" s="255" t="s">
        <v>606</v>
      </c>
      <c r="AN31" s="255" t="s">
        <v>606</v>
      </c>
      <c r="AO31" s="255" t="s">
        <v>606</v>
      </c>
      <c r="AP31" s="255" t="s">
        <v>606</v>
      </c>
      <c r="AQ31" s="255" t="s">
        <v>606</v>
      </c>
      <c r="AR31" s="255" t="s">
        <v>606</v>
      </c>
      <c r="AS31" s="255" t="s">
        <v>606</v>
      </c>
      <c r="AT31" s="255" t="s">
        <v>606</v>
      </c>
      <c r="AU31" s="255" t="s">
        <v>606</v>
      </c>
      <c r="AV31" s="255" t="s">
        <v>606</v>
      </c>
      <c r="AW31" s="255" t="s">
        <v>606</v>
      </c>
      <c r="AX31" s="255" t="s">
        <v>606</v>
      </c>
      <c r="AY31" s="255" t="s">
        <v>606</v>
      </c>
      <c r="AZ31" s="255">
        <v>0</v>
      </c>
      <c r="BA31" s="255" t="s">
        <v>606</v>
      </c>
      <c r="BB31" s="255" t="s">
        <v>606</v>
      </c>
      <c r="BC31" s="255" t="s">
        <v>606</v>
      </c>
      <c r="BD31" s="255" t="s">
        <v>606</v>
      </c>
      <c r="BE31" s="255" t="s">
        <v>606</v>
      </c>
      <c r="BF31" s="255" t="s">
        <v>606</v>
      </c>
      <c r="BG31" s="255" t="s">
        <v>606</v>
      </c>
      <c r="BH31" s="255" t="s">
        <v>606</v>
      </c>
      <c r="BI31" s="255" t="s">
        <v>606</v>
      </c>
      <c r="BJ31" s="255" t="s">
        <v>606</v>
      </c>
      <c r="BK31" s="255" t="s">
        <v>606</v>
      </c>
      <c r="BL31" s="255" t="s">
        <v>606</v>
      </c>
      <c r="BM31" s="255" t="s">
        <v>606</v>
      </c>
      <c r="BN31" s="255">
        <v>0</v>
      </c>
      <c r="BO31" s="255" t="s">
        <v>606</v>
      </c>
      <c r="BP31" s="255" t="s">
        <v>606</v>
      </c>
      <c r="BQ31" s="255" t="s">
        <v>606</v>
      </c>
      <c r="BR31" s="255" t="s">
        <v>606</v>
      </c>
      <c r="BS31" s="255" t="s">
        <v>606</v>
      </c>
      <c r="BT31" s="255" t="s">
        <v>606</v>
      </c>
      <c r="BU31" s="255" t="s">
        <v>606</v>
      </c>
      <c r="BV31" s="255" t="s">
        <v>606</v>
      </c>
      <c r="BW31" s="255" t="s">
        <v>606</v>
      </c>
      <c r="BX31" s="255" t="s">
        <v>606</v>
      </c>
      <c r="BY31" s="255" t="s">
        <v>606</v>
      </c>
      <c r="BZ31" s="255" t="s">
        <v>606</v>
      </c>
      <c r="CA31" s="255" t="s">
        <v>606</v>
      </c>
      <c r="CB31" s="255">
        <v>0</v>
      </c>
      <c r="CC31" s="255" t="s">
        <v>606</v>
      </c>
      <c r="CD31" s="255" t="s">
        <v>606</v>
      </c>
      <c r="CE31" s="255" t="s">
        <v>606</v>
      </c>
      <c r="CF31" s="255" t="s">
        <v>606</v>
      </c>
      <c r="CG31" s="255" t="s">
        <v>606</v>
      </c>
      <c r="CH31" s="255" t="s">
        <v>606</v>
      </c>
      <c r="CI31" s="255" t="s">
        <v>606</v>
      </c>
      <c r="CJ31" s="255" t="s">
        <v>606</v>
      </c>
      <c r="CK31" s="255" t="s">
        <v>606</v>
      </c>
      <c r="CL31" s="255" t="s">
        <v>606</v>
      </c>
      <c r="CM31" s="255" t="s">
        <v>606</v>
      </c>
      <c r="CN31" s="255" t="s">
        <v>606</v>
      </c>
      <c r="CO31" s="255" t="s">
        <v>606</v>
      </c>
      <c r="CP31" s="255">
        <v>0</v>
      </c>
      <c r="CQ31" s="255" t="s">
        <v>606</v>
      </c>
      <c r="CR31" s="255" t="s">
        <v>606</v>
      </c>
      <c r="CS31" s="255" t="s">
        <v>606</v>
      </c>
      <c r="CT31" s="255" t="s">
        <v>606</v>
      </c>
      <c r="CU31" s="255" t="s">
        <v>606</v>
      </c>
      <c r="CV31" s="255" t="s">
        <v>606</v>
      </c>
      <c r="CW31" s="255" t="s">
        <v>606</v>
      </c>
      <c r="CX31" s="255" t="s">
        <v>606</v>
      </c>
      <c r="CY31" s="255" t="s">
        <v>606</v>
      </c>
      <c r="CZ31" s="255" t="s">
        <v>606</v>
      </c>
      <c r="DA31" s="255" t="s">
        <v>606</v>
      </c>
      <c r="DB31" s="255" t="s">
        <v>606</v>
      </c>
      <c r="DC31" s="255" t="s">
        <v>606</v>
      </c>
      <c r="DD31" s="255">
        <v>1</v>
      </c>
      <c r="DE31" s="255" t="s">
        <v>606</v>
      </c>
      <c r="DF31" s="255" t="s">
        <v>606</v>
      </c>
      <c r="DG31" s="255" t="s">
        <v>606</v>
      </c>
      <c r="DH31" s="255" t="s">
        <v>606</v>
      </c>
      <c r="DI31" s="255" t="s">
        <v>606</v>
      </c>
      <c r="DJ31" s="255" t="s">
        <v>606</v>
      </c>
      <c r="DK31" s="255" t="s">
        <v>606</v>
      </c>
      <c r="DL31" s="255" t="s">
        <v>606</v>
      </c>
    </row>
    <row r="32" spans="1:116" s="192" customFormat="1" ht="63">
      <c r="A32" s="273" t="s">
        <v>674</v>
      </c>
      <c r="B32" s="274" t="s">
        <v>738</v>
      </c>
      <c r="C32" s="265" t="s">
        <v>725</v>
      </c>
      <c r="D32" s="294" t="s">
        <v>606</v>
      </c>
      <c r="E32" s="294" t="s">
        <v>606</v>
      </c>
      <c r="F32" s="294">
        <f>F33</f>
        <v>0.3</v>
      </c>
      <c r="G32" s="294">
        <f>G33</f>
        <v>0</v>
      </c>
      <c r="H32" s="294">
        <f>H33</f>
        <v>0</v>
      </c>
      <c r="I32" s="294" t="s">
        <v>606</v>
      </c>
      <c r="J32" s="294" t="s">
        <v>606</v>
      </c>
      <c r="K32" s="294" t="s">
        <v>606</v>
      </c>
      <c r="L32" s="294" t="s">
        <v>606</v>
      </c>
      <c r="M32" s="294" t="s">
        <v>606</v>
      </c>
      <c r="N32" s="294" t="s">
        <v>606</v>
      </c>
      <c r="O32" s="294" t="s">
        <v>606</v>
      </c>
      <c r="P32" s="294" t="s">
        <v>606</v>
      </c>
      <c r="Q32" s="294" t="s">
        <v>606</v>
      </c>
      <c r="R32" s="294" t="s">
        <v>606</v>
      </c>
      <c r="S32" s="294" t="s">
        <v>606</v>
      </c>
      <c r="T32" s="294" t="s">
        <v>606</v>
      </c>
      <c r="U32" s="294" t="s">
        <v>606</v>
      </c>
      <c r="V32" s="294" t="s">
        <v>606</v>
      </c>
      <c r="W32" s="294" t="s">
        <v>606</v>
      </c>
      <c r="X32" s="294" t="s">
        <v>606</v>
      </c>
      <c r="Y32" s="294" t="s">
        <v>606</v>
      </c>
      <c r="Z32" s="294" t="s">
        <v>606</v>
      </c>
      <c r="AA32" s="294" t="s">
        <v>606</v>
      </c>
      <c r="AB32" s="294" t="s">
        <v>606</v>
      </c>
      <c r="AC32" s="294" t="s">
        <v>606</v>
      </c>
      <c r="AD32" s="294" t="s">
        <v>606</v>
      </c>
      <c r="AE32" s="294" t="s">
        <v>606</v>
      </c>
      <c r="AF32" s="294" t="s">
        <v>606</v>
      </c>
      <c r="AG32" s="294" t="s">
        <v>606</v>
      </c>
      <c r="AH32" s="294">
        <f>AH33</f>
        <v>0.3</v>
      </c>
      <c r="AI32" s="294">
        <f>AI33</f>
        <v>0</v>
      </c>
      <c r="AJ32" s="294">
        <f>AJ33</f>
        <v>0</v>
      </c>
      <c r="AK32" s="294" t="s">
        <v>606</v>
      </c>
      <c r="AL32" s="294" t="s">
        <v>606</v>
      </c>
      <c r="AM32" s="294" t="s">
        <v>606</v>
      </c>
      <c r="AN32" s="294" t="s">
        <v>606</v>
      </c>
      <c r="AO32" s="294" t="s">
        <v>606</v>
      </c>
      <c r="AP32" s="294" t="s">
        <v>606</v>
      </c>
      <c r="AQ32" s="294" t="s">
        <v>606</v>
      </c>
      <c r="AR32" s="294" t="s">
        <v>606</v>
      </c>
      <c r="AS32" s="294" t="s">
        <v>606</v>
      </c>
      <c r="AT32" s="294" t="s">
        <v>606</v>
      </c>
      <c r="AU32" s="294" t="s">
        <v>606</v>
      </c>
      <c r="AV32" s="294">
        <f>AV33</f>
        <v>0</v>
      </c>
      <c r="AW32" s="294">
        <f>AW33</f>
        <v>0</v>
      </c>
      <c r="AX32" s="294">
        <f>AX33</f>
        <v>0</v>
      </c>
      <c r="AY32" s="294" t="s">
        <v>606</v>
      </c>
      <c r="AZ32" s="294" t="s">
        <v>606</v>
      </c>
      <c r="BA32" s="294" t="s">
        <v>606</v>
      </c>
      <c r="BB32" s="294" t="s">
        <v>606</v>
      </c>
      <c r="BC32" s="294" t="s">
        <v>606</v>
      </c>
      <c r="BD32" s="294" t="s">
        <v>606</v>
      </c>
      <c r="BE32" s="294" t="s">
        <v>606</v>
      </c>
      <c r="BF32" s="294" t="s">
        <v>606</v>
      </c>
      <c r="BG32" s="294" t="s">
        <v>606</v>
      </c>
      <c r="BH32" s="294" t="s">
        <v>606</v>
      </c>
      <c r="BI32" s="294" t="s">
        <v>606</v>
      </c>
      <c r="BJ32" s="294">
        <f>BJ33</f>
        <v>0</v>
      </c>
      <c r="BK32" s="294">
        <f>BK33</f>
        <v>0</v>
      </c>
      <c r="BL32" s="294">
        <f>BL33</f>
        <v>0</v>
      </c>
      <c r="BM32" s="294" t="s">
        <v>606</v>
      </c>
      <c r="BN32" s="294" t="s">
        <v>606</v>
      </c>
      <c r="BO32" s="294" t="s">
        <v>606</v>
      </c>
      <c r="BP32" s="294" t="s">
        <v>606</v>
      </c>
      <c r="BQ32" s="294" t="s">
        <v>606</v>
      </c>
      <c r="BR32" s="294" t="s">
        <v>606</v>
      </c>
      <c r="BS32" s="294" t="s">
        <v>606</v>
      </c>
      <c r="BT32" s="294" t="s">
        <v>606</v>
      </c>
      <c r="BU32" s="294" t="s">
        <v>606</v>
      </c>
      <c r="BV32" s="294" t="s">
        <v>606</v>
      </c>
      <c r="BW32" s="294" t="s">
        <v>606</v>
      </c>
      <c r="BX32" s="294">
        <f>BX33</f>
        <v>0</v>
      </c>
      <c r="BY32" s="294">
        <f>BY33</f>
        <v>0</v>
      </c>
      <c r="BZ32" s="294">
        <f>BZ33</f>
        <v>0</v>
      </c>
      <c r="CA32" s="294" t="s">
        <v>606</v>
      </c>
      <c r="CB32" s="294" t="s">
        <v>606</v>
      </c>
      <c r="CC32" s="294" t="s">
        <v>606</v>
      </c>
      <c r="CD32" s="294" t="s">
        <v>606</v>
      </c>
      <c r="CE32" s="294" t="s">
        <v>606</v>
      </c>
      <c r="CF32" s="294" t="s">
        <v>606</v>
      </c>
      <c r="CG32" s="294" t="s">
        <v>606</v>
      </c>
      <c r="CH32" s="294" t="s">
        <v>606</v>
      </c>
      <c r="CI32" s="294" t="s">
        <v>606</v>
      </c>
      <c r="CJ32" s="294" t="s">
        <v>606</v>
      </c>
      <c r="CK32" s="294" t="s">
        <v>606</v>
      </c>
      <c r="CL32" s="294">
        <f>CL33</f>
        <v>0</v>
      </c>
      <c r="CM32" s="294">
        <f>CM33</f>
        <v>0</v>
      </c>
      <c r="CN32" s="294">
        <f>CN33</f>
        <v>0</v>
      </c>
      <c r="CO32" s="294" t="s">
        <v>606</v>
      </c>
      <c r="CP32" s="294" t="s">
        <v>606</v>
      </c>
      <c r="CQ32" s="294" t="s">
        <v>606</v>
      </c>
      <c r="CR32" s="294" t="s">
        <v>606</v>
      </c>
      <c r="CS32" s="294" t="s">
        <v>606</v>
      </c>
      <c r="CT32" s="294" t="s">
        <v>606</v>
      </c>
      <c r="CU32" s="294" t="s">
        <v>606</v>
      </c>
      <c r="CV32" s="294" t="s">
        <v>606</v>
      </c>
      <c r="CW32" s="294" t="s">
        <v>606</v>
      </c>
      <c r="CX32" s="294" t="s">
        <v>606</v>
      </c>
      <c r="CY32" s="294" t="s">
        <v>606</v>
      </c>
      <c r="CZ32" s="294">
        <f>CZ33</f>
        <v>0.3</v>
      </c>
      <c r="DA32" s="294">
        <f>DA33</f>
        <v>0</v>
      </c>
      <c r="DB32" s="294">
        <f>DB33</f>
        <v>0</v>
      </c>
      <c r="DC32" s="294" t="s">
        <v>606</v>
      </c>
      <c r="DD32" s="294" t="s">
        <v>606</v>
      </c>
      <c r="DE32" s="294" t="s">
        <v>606</v>
      </c>
      <c r="DF32" s="294" t="s">
        <v>606</v>
      </c>
      <c r="DG32" s="294" t="s">
        <v>606</v>
      </c>
      <c r="DH32" s="294" t="s">
        <v>606</v>
      </c>
      <c r="DI32" s="294" t="s">
        <v>606</v>
      </c>
      <c r="DJ32" s="294" t="s">
        <v>606</v>
      </c>
      <c r="DK32" s="294" t="s">
        <v>606</v>
      </c>
      <c r="DL32" s="294" t="s">
        <v>606</v>
      </c>
    </row>
    <row r="33" spans="1:116" s="189" customFormat="1" ht="75">
      <c r="A33" s="275" t="s">
        <v>674</v>
      </c>
      <c r="B33" s="276" t="s">
        <v>676</v>
      </c>
      <c r="C33" s="277" t="s">
        <v>729</v>
      </c>
      <c r="D33" s="255" t="s">
        <v>606</v>
      </c>
      <c r="E33" s="255" t="s">
        <v>606</v>
      </c>
      <c r="F33" s="255">
        <v>0.3</v>
      </c>
      <c r="G33" s="255">
        <v>0</v>
      </c>
      <c r="H33" s="255">
        <v>0</v>
      </c>
      <c r="I33" s="255" t="s">
        <v>606</v>
      </c>
      <c r="J33" s="255" t="s">
        <v>606</v>
      </c>
      <c r="K33" s="255" t="s">
        <v>606</v>
      </c>
      <c r="L33" s="255" t="s">
        <v>606</v>
      </c>
      <c r="M33" s="255" t="s">
        <v>606</v>
      </c>
      <c r="N33" s="255" t="s">
        <v>606</v>
      </c>
      <c r="O33" s="255" t="s">
        <v>606</v>
      </c>
      <c r="P33" s="255" t="s">
        <v>606</v>
      </c>
      <c r="Q33" s="255" t="s">
        <v>606</v>
      </c>
      <c r="R33" s="255" t="s">
        <v>606</v>
      </c>
      <c r="S33" s="255" t="s">
        <v>606</v>
      </c>
      <c r="T33" s="255" t="s">
        <v>606</v>
      </c>
      <c r="U33" s="255" t="s">
        <v>606</v>
      </c>
      <c r="V33" s="255" t="s">
        <v>606</v>
      </c>
      <c r="W33" s="255" t="s">
        <v>606</v>
      </c>
      <c r="X33" s="255" t="s">
        <v>606</v>
      </c>
      <c r="Y33" s="255" t="s">
        <v>606</v>
      </c>
      <c r="Z33" s="255" t="s">
        <v>606</v>
      </c>
      <c r="AA33" s="255" t="s">
        <v>606</v>
      </c>
      <c r="AB33" s="255" t="s">
        <v>606</v>
      </c>
      <c r="AC33" s="255" t="s">
        <v>606</v>
      </c>
      <c r="AD33" s="255" t="s">
        <v>606</v>
      </c>
      <c r="AE33" s="255" t="s">
        <v>606</v>
      </c>
      <c r="AF33" s="255" t="s">
        <v>606</v>
      </c>
      <c r="AG33" s="255" t="s">
        <v>606</v>
      </c>
      <c r="AH33" s="255">
        <v>0.3</v>
      </c>
      <c r="AI33" s="255">
        <v>0</v>
      </c>
      <c r="AJ33" s="255">
        <v>0</v>
      </c>
      <c r="AK33" s="255" t="s">
        <v>606</v>
      </c>
      <c r="AL33" s="255" t="s">
        <v>606</v>
      </c>
      <c r="AM33" s="255" t="s">
        <v>606</v>
      </c>
      <c r="AN33" s="255" t="s">
        <v>606</v>
      </c>
      <c r="AO33" s="255" t="s">
        <v>606</v>
      </c>
      <c r="AP33" s="255" t="s">
        <v>606</v>
      </c>
      <c r="AQ33" s="255" t="s">
        <v>606</v>
      </c>
      <c r="AR33" s="255" t="s">
        <v>606</v>
      </c>
      <c r="AS33" s="255" t="s">
        <v>606</v>
      </c>
      <c r="AT33" s="255" t="s">
        <v>606</v>
      </c>
      <c r="AU33" s="255" t="s">
        <v>606</v>
      </c>
      <c r="AV33" s="255">
        <v>0</v>
      </c>
      <c r="AW33" s="255">
        <v>0</v>
      </c>
      <c r="AX33" s="255">
        <v>0</v>
      </c>
      <c r="AY33" s="255" t="s">
        <v>606</v>
      </c>
      <c r="AZ33" s="255" t="s">
        <v>606</v>
      </c>
      <c r="BA33" s="255" t="s">
        <v>606</v>
      </c>
      <c r="BB33" s="255" t="s">
        <v>606</v>
      </c>
      <c r="BC33" s="255" t="s">
        <v>606</v>
      </c>
      <c r="BD33" s="255" t="s">
        <v>606</v>
      </c>
      <c r="BE33" s="255" t="s">
        <v>606</v>
      </c>
      <c r="BF33" s="255" t="s">
        <v>606</v>
      </c>
      <c r="BG33" s="255" t="s">
        <v>606</v>
      </c>
      <c r="BH33" s="255" t="s">
        <v>606</v>
      </c>
      <c r="BI33" s="255" t="s">
        <v>606</v>
      </c>
      <c r="BJ33" s="255">
        <v>0</v>
      </c>
      <c r="BK33" s="255">
        <v>0</v>
      </c>
      <c r="BL33" s="255">
        <v>0</v>
      </c>
      <c r="BM33" s="255" t="s">
        <v>606</v>
      </c>
      <c r="BN33" s="255" t="s">
        <v>606</v>
      </c>
      <c r="BO33" s="255" t="s">
        <v>606</v>
      </c>
      <c r="BP33" s="255" t="s">
        <v>606</v>
      </c>
      <c r="BQ33" s="255" t="s">
        <v>606</v>
      </c>
      <c r="BR33" s="255" t="s">
        <v>606</v>
      </c>
      <c r="BS33" s="255" t="s">
        <v>606</v>
      </c>
      <c r="BT33" s="255" t="s">
        <v>606</v>
      </c>
      <c r="BU33" s="255" t="s">
        <v>606</v>
      </c>
      <c r="BV33" s="255" t="s">
        <v>606</v>
      </c>
      <c r="BW33" s="255" t="s">
        <v>606</v>
      </c>
      <c r="BX33" s="255">
        <v>0</v>
      </c>
      <c r="BY33" s="255">
        <v>0</v>
      </c>
      <c r="BZ33" s="255">
        <v>0</v>
      </c>
      <c r="CA33" s="255" t="s">
        <v>606</v>
      </c>
      <c r="CB33" s="255" t="s">
        <v>606</v>
      </c>
      <c r="CC33" s="255" t="s">
        <v>606</v>
      </c>
      <c r="CD33" s="255" t="s">
        <v>606</v>
      </c>
      <c r="CE33" s="255" t="s">
        <v>606</v>
      </c>
      <c r="CF33" s="255" t="s">
        <v>606</v>
      </c>
      <c r="CG33" s="255" t="s">
        <v>606</v>
      </c>
      <c r="CH33" s="255" t="s">
        <v>606</v>
      </c>
      <c r="CI33" s="255" t="s">
        <v>606</v>
      </c>
      <c r="CJ33" s="255" t="s">
        <v>606</v>
      </c>
      <c r="CK33" s="255" t="s">
        <v>606</v>
      </c>
      <c r="CL33" s="255">
        <v>0</v>
      </c>
      <c r="CM33" s="255">
        <v>0</v>
      </c>
      <c r="CN33" s="255">
        <v>0</v>
      </c>
      <c r="CO33" s="255" t="s">
        <v>606</v>
      </c>
      <c r="CP33" s="255" t="s">
        <v>606</v>
      </c>
      <c r="CQ33" s="255" t="s">
        <v>606</v>
      </c>
      <c r="CR33" s="255" t="s">
        <v>606</v>
      </c>
      <c r="CS33" s="255" t="s">
        <v>606</v>
      </c>
      <c r="CT33" s="255" t="s">
        <v>606</v>
      </c>
      <c r="CU33" s="255" t="s">
        <v>606</v>
      </c>
      <c r="CV33" s="255" t="s">
        <v>606</v>
      </c>
      <c r="CW33" s="255" t="s">
        <v>606</v>
      </c>
      <c r="CX33" s="255" t="s">
        <v>606</v>
      </c>
      <c r="CY33" s="255" t="s">
        <v>606</v>
      </c>
      <c r="CZ33" s="255">
        <v>0.3</v>
      </c>
      <c r="DA33" s="255">
        <v>0</v>
      </c>
      <c r="DB33" s="294">
        <v>0</v>
      </c>
      <c r="DC33" s="294" t="s">
        <v>606</v>
      </c>
      <c r="DD33" s="255" t="s">
        <v>606</v>
      </c>
      <c r="DE33" s="255" t="s">
        <v>606</v>
      </c>
      <c r="DF33" s="255" t="s">
        <v>606</v>
      </c>
      <c r="DG33" s="255" t="s">
        <v>606</v>
      </c>
      <c r="DH33" s="255" t="s">
        <v>606</v>
      </c>
      <c r="DI33" s="255" t="s">
        <v>606</v>
      </c>
      <c r="DJ33" s="255" t="s">
        <v>606</v>
      </c>
      <c r="DK33" s="255" t="s">
        <v>606</v>
      </c>
      <c r="DL33" s="255" t="s">
        <v>606</v>
      </c>
    </row>
    <row r="34" spans="1:116">
      <c r="D34" s="20"/>
      <c r="E34" s="242"/>
      <c r="F34" s="20"/>
    </row>
  </sheetData>
  <mergeCells count="41">
    <mergeCell ref="A7:AS7"/>
    <mergeCell ref="A8:AS8"/>
    <mergeCell ref="DL14:DL17"/>
    <mergeCell ref="D14:Q15"/>
    <mergeCell ref="C14:C17"/>
    <mergeCell ref="B14:B17"/>
    <mergeCell ref="K16:Q16"/>
    <mergeCell ref="AF16:AL16"/>
    <mergeCell ref="AM16:AS16"/>
    <mergeCell ref="AT16:AZ16"/>
    <mergeCell ref="BA16:BG16"/>
    <mergeCell ref="CX16:DD16"/>
    <mergeCell ref="R16:X16"/>
    <mergeCell ref="Y16:AE16"/>
    <mergeCell ref="D16:J16"/>
    <mergeCell ref="CJ15:CW15"/>
    <mergeCell ref="CX15:DK15"/>
    <mergeCell ref="DE16:DK16"/>
    <mergeCell ref="BH16:BN16"/>
    <mergeCell ref="BO16:BU16"/>
    <mergeCell ref="A9:AS9"/>
    <mergeCell ref="AF15:AS15"/>
    <mergeCell ref="BH15:BU15"/>
    <mergeCell ref="CJ16:CP16"/>
    <mergeCell ref="CQ16:CW16"/>
    <mergeCell ref="AN3:AS3"/>
    <mergeCell ref="BV15:CI15"/>
    <mergeCell ref="BV16:CB16"/>
    <mergeCell ref="CC16:CI16"/>
    <mergeCell ref="A5:AS5"/>
    <mergeCell ref="A6:AS6"/>
    <mergeCell ref="R14:AE15"/>
    <mergeCell ref="AT14:DK14"/>
    <mergeCell ref="A4:AS4"/>
    <mergeCell ref="A10:AS10"/>
    <mergeCell ref="A11:AS11"/>
    <mergeCell ref="A12:AS12"/>
    <mergeCell ref="AF14:AS14"/>
    <mergeCell ref="A14:A17"/>
    <mergeCell ref="A13:DK13"/>
    <mergeCell ref="AT15:BG15"/>
  </mergeCells>
  <pageMargins left="0.70866141732283472" right="0.70866141732283472" top="0.74803149606299213" bottom="0.74803149606299213" header="0.31496062992125984" footer="0.31496062992125984"/>
  <pageSetup paperSize="8" scale="60" fitToWidth="2" orientation="landscape" r:id="rId1"/>
  <headerFooter differentFirst="1">
    <oddHeader>&amp;C&amp;P</oddHeader>
  </headerFooter>
  <colBreaks count="1" manualBreakCount="1">
    <brk id="45" max="18" man="1"/>
  </colBreaks>
</worksheet>
</file>

<file path=xl/worksheets/sheet12.xml><?xml version="1.0" encoding="utf-8"?>
<worksheet xmlns="http://schemas.openxmlformats.org/spreadsheetml/2006/main" xmlns:r="http://schemas.openxmlformats.org/officeDocument/2006/relationships">
  <sheetPr>
    <tabColor theme="0"/>
    <pageSetUpPr fitToPage="1"/>
  </sheetPr>
  <dimension ref="A1:AX30"/>
  <sheetViews>
    <sheetView topLeftCell="A7" zoomScaleNormal="100" zoomScaleSheetLayoutView="80" workbookViewId="0">
      <selection activeCell="A16" sqref="A16:XFD30"/>
    </sheetView>
  </sheetViews>
  <sheetFormatPr defaultRowHeight="15.75"/>
  <cols>
    <col min="1" max="1" width="11.375" style="1" customWidth="1"/>
    <col min="2" max="2" width="34.5" style="1" customWidth="1"/>
    <col min="3" max="3" width="18.625" style="1" customWidth="1"/>
    <col min="4" max="4" width="17.25" style="1" customWidth="1"/>
    <col min="5" max="6" width="5.25" style="1" bestFit="1" customWidth="1"/>
    <col min="7" max="9" width="5.25" style="1" customWidth="1"/>
    <col min="10" max="24" width="6" style="1" customWidth="1"/>
    <col min="25" max="34" width="6" style="211" customWidth="1"/>
    <col min="35" max="39" width="6" style="1" customWidth="1"/>
    <col min="40" max="40" width="5.75" style="1" customWidth="1"/>
    <col min="41" max="41" width="16.125" style="1" customWidth="1"/>
    <col min="42" max="42" width="21.25" style="1" customWidth="1"/>
    <col min="43" max="43" width="12.625" style="1" customWidth="1"/>
    <col min="44" max="44" width="22.375" style="1" customWidth="1"/>
    <col min="45" max="45" width="10.875" style="1" customWidth="1"/>
    <col min="46" max="46" width="17.375" style="1" customWidth="1"/>
    <col min="47" max="48" width="4.125" style="1" customWidth="1"/>
    <col min="49" max="49" width="3.75" style="1" customWidth="1"/>
    <col min="50" max="50" width="3.875" style="1" customWidth="1"/>
    <col min="51" max="51" width="4.5" style="1" customWidth="1"/>
    <col min="52" max="52" width="5" style="1" customWidth="1"/>
    <col min="53" max="53" width="5.5" style="1" customWidth="1"/>
    <col min="54" max="54" width="5.75" style="1" customWidth="1"/>
    <col min="55" max="55" width="5.5" style="1" customWidth="1"/>
    <col min="56" max="57" width="5" style="1" customWidth="1"/>
    <col min="58" max="58" width="12.875" style="1" customWidth="1"/>
    <col min="59" max="68" width="5" style="1" customWidth="1"/>
    <col min="69" max="16384" width="9" style="1"/>
  </cols>
  <sheetData>
    <row r="1" spans="1:50" ht="18.75">
      <c r="Q1" s="2"/>
      <c r="R1" s="2"/>
      <c r="S1" s="2"/>
      <c r="T1" s="2"/>
      <c r="U1" s="2"/>
      <c r="V1" s="2"/>
      <c r="W1" s="2"/>
      <c r="X1" s="2"/>
      <c r="Y1" s="87"/>
      <c r="Z1" s="87"/>
      <c r="AA1" s="87"/>
      <c r="AB1" s="87"/>
      <c r="AC1" s="87"/>
      <c r="AD1" s="87"/>
      <c r="AE1" s="87"/>
      <c r="AF1" s="87"/>
      <c r="AG1" s="87"/>
      <c r="AH1" s="87"/>
      <c r="AM1" s="23" t="s">
        <v>333</v>
      </c>
    </row>
    <row r="2" spans="1:50" ht="18.75">
      <c r="Q2" s="2"/>
      <c r="R2" s="2"/>
      <c r="S2" s="2"/>
      <c r="T2" s="2"/>
      <c r="U2" s="2"/>
      <c r="V2" s="2"/>
      <c r="W2" s="2"/>
      <c r="X2" s="2"/>
      <c r="Y2" s="87"/>
      <c r="Z2" s="87"/>
      <c r="AA2" s="87"/>
      <c r="AB2" s="87"/>
      <c r="AC2" s="87"/>
      <c r="AD2" s="87"/>
      <c r="AE2" s="87"/>
      <c r="AF2" s="87"/>
      <c r="AG2" s="87"/>
      <c r="AH2" s="87"/>
      <c r="AM2" s="14" t="s">
        <v>1</v>
      </c>
    </row>
    <row r="3" spans="1:50" ht="18.75">
      <c r="Q3" s="2"/>
      <c r="R3" s="2"/>
      <c r="S3" s="2"/>
      <c r="T3" s="2"/>
      <c r="U3" s="2"/>
      <c r="V3" s="2"/>
      <c r="W3" s="2"/>
      <c r="X3" s="2"/>
      <c r="Y3" s="87"/>
      <c r="Z3" s="87"/>
      <c r="AA3" s="87"/>
      <c r="AB3" s="87"/>
      <c r="AC3" s="87"/>
      <c r="AD3" s="87"/>
      <c r="AE3" s="87"/>
      <c r="AF3" s="87"/>
      <c r="AG3" s="87"/>
      <c r="AH3" s="87"/>
      <c r="AI3" s="348" t="s">
        <v>658</v>
      </c>
      <c r="AJ3" s="348"/>
      <c r="AK3" s="348"/>
      <c r="AL3" s="348"/>
      <c r="AM3" s="348"/>
    </row>
    <row r="4" spans="1:50">
      <c r="A4" s="427" t="s">
        <v>379</v>
      </c>
      <c r="B4" s="427"/>
      <c r="C4" s="427"/>
      <c r="D4" s="427"/>
      <c r="E4" s="427"/>
      <c r="F4" s="427"/>
      <c r="G4" s="427"/>
      <c r="H4" s="427"/>
      <c r="I4" s="427"/>
      <c r="J4" s="427"/>
      <c r="K4" s="427"/>
      <c r="L4" s="427"/>
      <c r="M4" s="427"/>
      <c r="N4" s="427"/>
      <c r="O4" s="427"/>
      <c r="P4" s="427"/>
      <c r="Q4" s="427"/>
      <c r="R4" s="427"/>
      <c r="S4" s="427"/>
      <c r="T4" s="427"/>
      <c r="U4" s="427"/>
      <c r="V4" s="427"/>
      <c r="W4" s="427"/>
      <c r="X4" s="427"/>
      <c r="Y4" s="427"/>
      <c r="Z4" s="427"/>
      <c r="AA4" s="427"/>
      <c r="AB4" s="427"/>
      <c r="AC4" s="427"/>
      <c r="AD4" s="427"/>
      <c r="AE4" s="427"/>
      <c r="AF4" s="427"/>
      <c r="AG4" s="427"/>
      <c r="AH4" s="427"/>
      <c r="AI4" s="427"/>
      <c r="AJ4" s="427"/>
      <c r="AK4" s="427"/>
      <c r="AL4" s="427"/>
      <c r="AM4" s="427"/>
    </row>
    <row r="6" spans="1:50">
      <c r="A6" s="451" t="s">
        <v>801</v>
      </c>
      <c r="B6" s="451"/>
      <c r="C6" s="451"/>
      <c r="D6" s="451"/>
      <c r="E6" s="451"/>
      <c r="F6" s="451"/>
      <c r="G6" s="451"/>
      <c r="H6" s="451"/>
      <c r="I6" s="451"/>
      <c r="J6" s="451"/>
      <c r="K6" s="451"/>
      <c r="L6" s="451"/>
      <c r="M6" s="451"/>
      <c r="N6" s="451"/>
      <c r="O6" s="451"/>
      <c r="P6" s="451"/>
      <c r="Q6" s="451"/>
      <c r="R6" s="451"/>
      <c r="S6" s="451"/>
      <c r="T6" s="451"/>
      <c r="U6" s="451"/>
      <c r="V6" s="451"/>
      <c r="W6" s="451"/>
      <c r="X6" s="451"/>
      <c r="Y6" s="451"/>
      <c r="Z6" s="451"/>
      <c r="AA6" s="451"/>
      <c r="AB6" s="451"/>
      <c r="AC6" s="451"/>
      <c r="AD6" s="451"/>
      <c r="AE6" s="451"/>
      <c r="AF6" s="451"/>
      <c r="AG6" s="451"/>
      <c r="AH6" s="451"/>
      <c r="AI6" s="451"/>
      <c r="AJ6" s="451"/>
      <c r="AK6" s="451"/>
      <c r="AL6" s="451"/>
      <c r="AM6" s="451"/>
    </row>
    <row r="7" spans="1:50">
      <c r="A7" s="370" t="s">
        <v>299</v>
      </c>
      <c r="B7" s="370"/>
      <c r="C7" s="370"/>
      <c r="D7" s="370"/>
      <c r="E7" s="370"/>
      <c r="F7" s="370"/>
      <c r="G7" s="370"/>
      <c r="H7" s="370"/>
      <c r="I7" s="370"/>
      <c r="J7" s="370"/>
      <c r="K7" s="370"/>
      <c r="L7" s="370"/>
      <c r="M7" s="370"/>
      <c r="N7" s="370"/>
      <c r="O7" s="370"/>
      <c r="P7" s="370"/>
      <c r="Q7" s="370"/>
      <c r="R7" s="370"/>
      <c r="S7" s="370"/>
      <c r="T7" s="370"/>
      <c r="U7" s="370"/>
      <c r="V7" s="370"/>
      <c r="W7" s="370"/>
      <c r="X7" s="370"/>
      <c r="Y7" s="370"/>
      <c r="Z7" s="370"/>
      <c r="AA7" s="370"/>
      <c r="AB7" s="370"/>
      <c r="AC7" s="370"/>
      <c r="AD7" s="370"/>
      <c r="AE7" s="370"/>
      <c r="AF7" s="370"/>
      <c r="AG7" s="370"/>
      <c r="AH7" s="370"/>
      <c r="AI7" s="370"/>
      <c r="AJ7" s="370"/>
      <c r="AK7" s="370"/>
      <c r="AL7" s="370"/>
      <c r="AM7" s="370"/>
    </row>
    <row r="8" spans="1:50">
      <c r="A8" s="147"/>
      <c r="B8" s="147"/>
      <c r="C8" s="147"/>
      <c r="D8" s="147"/>
      <c r="E8" s="147"/>
      <c r="F8" s="147"/>
      <c r="G8" s="147"/>
      <c r="H8" s="147"/>
      <c r="I8" s="147"/>
      <c r="J8" s="147"/>
      <c r="K8" s="147"/>
      <c r="L8" s="147"/>
      <c r="M8" s="147"/>
      <c r="N8" s="147"/>
      <c r="O8" s="147"/>
      <c r="P8" s="147"/>
      <c r="Q8" s="147"/>
      <c r="R8" s="147"/>
      <c r="S8" s="147"/>
      <c r="T8" s="147"/>
      <c r="U8" s="147"/>
      <c r="V8" s="147"/>
      <c r="W8" s="147"/>
      <c r="X8" s="147"/>
      <c r="Y8" s="209"/>
      <c r="Z8" s="209"/>
      <c r="AA8" s="209"/>
      <c r="AB8" s="209"/>
      <c r="AC8" s="209"/>
      <c r="AD8" s="209"/>
      <c r="AE8" s="209"/>
      <c r="AF8" s="209"/>
      <c r="AG8" s="209"/>
      <c r="AH8" s="209"/>
      <c r="AI8" s="147"/>
      <c r="AJ8" s="147"/>
      <c r="AK8" s="147"/>
      <c r="AL8" s="147"/>
      <c r="AM8" s="147"/>
    </row>
    <row r="9" spans="1:50" ht="18.75" customHeight="1">
      <c r="A9" s="371" t="s">
        <v>799</v>
      </c>
      <c r="B9" s="371"/>
      <c r="C9" s="371"/>
      <c r="D9" s="371"/>
      <c r="E9" s="371"/>
      <c r="F9" s="371"/>
      <c r="G9" s="371"/>
      <c r="H9" s="371"/>
      <c r="I9" s="371"/>
      <c r="J9" s="371"/>
      <c r="K9" s="371"/>
      <c r="L9" s="371"/>
      <c r="M9" s="371"/>
      <c r="N9" s="371"/>
      <c r="O9" s="371"/>
      <c r="P9" s="371"/>
      <c r="Q9" s="371"/>
      <c r="R9" s="371"/>
      <c r="S9" s="371"/>
      <c r="T9" s="371"/>
      <c r="U9" s="371"/>
      <c r="V9" s="371"/>
      <c r="W9" s="371"/>
      <c r="X9" s="371"/>
      <c r="Y9" s="371"/>
      <c r="Z9" s="371"/>
      <c r="AA9" s="371"/>
      <c r="AB9" s="371"/>
      <c r="AC9" s="371"/>
      <c r="AD9" s="371"/>
      <c r="AE9" s="371"/>
      <c r="AF9" s="371"/>
      <c r="AG9" s="371"/>
      <c r="AH9" s="371"/>
      <c r="AI9" s="371"/>
      <c r="AJ9" s="371"/>
      <c r="AK9" s="371"/>
      <c r="AL9" s="371"/>
      <c r="AM9" s="371"/>
    </row>
    <row r="10" spans="1:50">
      <c r="A10" s="445"/>
      <c r="B10" s="445"/>
      <c r="C10" s="445"/>
      <c r="D10" s="445"/>
      <c r="E10" s="445"/>
      <c r="F10" s="445"/>
      <c r="G10" s="445"/>
      <c r="H10" s="445"/>
      <c r="I10" s="445"/>
      <c r="J10" s="445"/>
      <c r="K10" s="445"/>
      <c r="L10" s="445"/>
      <c r="M10" s="445"/>
      <c r="N10" s="445"/>
      <c r="O10" s="445"/>
      <c r="P10" s="445"/>
      <c r="Q10" s="445"/>
      <c r="R10" s="445"/>
      <c r="S10" s="445"/>
      <c r="T10" s="445"/>
      <c r="U10" s="445"/>
      <c r="V10" s="445"/>
      <c r="W10" s="445"/>
      <c r="X10" s="445"/>
      <c r="Y10" s="214"/>
      <c r="Z10" s="214"/>
      <c r="AA10" s="214"/>
      <c r="AB10" s="214"/>
      <c r="AC10" s="214"/>
      <c r="AD10" s="214"/>
      <c r="AE10" s="214"/>
      <c r="AF10" s="214"/>
      <c r="AG10" s="214"/>
      <c r="AH10" s="214"/>
      <c r="AI10" s="12"/>
      <c r="AJ10" s="2"/>
      <c r="AK10" s="2"/>
      <c r="AL10" s="2"/>
      <c r="AM10" s="2"/>
      <c r="AN10" s="2"/>
      <c r="AO10" s="2"/>
      <c r="AP10" s="2"/>
      <c r="AQ10" s="2"/>
      <c r="AR10" s="2"/>
      <c r="AS10" s="2"/>
      <c r="AT10" s="2"/>
      <c r="AU10" s="2"/>
      <c r="AV10" s="2"/>
      <c r="AW10" s="2"/>
      <c r="AX10" s="2"/>
    </row>
    <row r="11" spans="1:50" ht="15.75" customHeight="1">
      <c r="A11" s="426" t="s">
        <v>167</v>
      </c>
      <c r="B11" s="426" t="s">
        <v>31</v>
      </c>
      <c r="C11" s="426" t="s">
        <v>4</v>
      </c>
      <c r="D11" s="426" t="s">
        <v>500</v>
      </c>
      <c r="E11" s="435" t="s">
        <v>814</v>
      </c>
      <c r="F11" s="436"/>
      <c r="G11" s="436"/>
      <c r="H11" s="436"/>
      <c r="I11" s="437"/>
      <c r="J11" s="452" t="s">
        <v>54</v>
      </c>
      <c r="K11" s="452"/>
      <c r="L11" s="452"/>
      <c r="M11" s="452"/>
      <c r="N11" s="452"/>
      <c r="O11" s="452"/>
      <c r="P11" s="452"/>
      <c r="Q11" s="452"/>
      <c r="R11" s="452"/>
      <c r="S11" s="452"/>
      <c r="T11" s="452"/>
      <c r="U11" s="452"/>
      <c r="V11" s="452"/>
      <c r="W11" s="452"/>
      <c r="X11" s="452"/>
      <c r="Y11" s="452"/>
      <c r="Z11" s="452"/>
      <c r="AA11" s="452"/>
      <c r="AB11" s="452"/>
      <c r="AC11" s="452"/>
      <c r="AD11" s="452"/>
      <c r="AE11" s="452"/>
      <c r="AF11" s="452"/>
      <c r="AG11" s="452"/>
      <c r="AH11" s="452"/>
      <c r="AI11" s="452"/>
      <c r="AJ11" s="452"/>
      <c r="AK11" s="452"/>
      <c r="AL11" s="452"/>
      <c r="AM11" s="452"/>
      <c r="AN11" s="87"/>
      <c r="AO11" s="87"/>
      <c r="AP11" s="87"/>
      <c r="AQ11" s="87"/>
      <c r="AR11" s="87"/>
      <c r="AS11" s="87"/>
      <c r="AT11" s="87"/>
      <c r="AU11" s="87"/>
      <c r="AV11" s="87"/>
      <c r="AW11" s="87"/>
      <c r="AX11" s="87"/>
    </row>
    <row r="12" spans="1:50" ht="65.25" customHeight="1">
      <c r="A12" s="426"/>
      <c r="B12" s="426"/>
      <c r="C12" s="426"/>
      <c r="D12" s="426"/>
      <c r="E12" s="441"/>
      <c r="F12" s="442"/>
      <c r="G12" s="442"/>
      <c r="H12" s="442"/>
      <c r="I12" s="443"/>
      <c r="J12" s="408" t="s">
        <v>815</v>
      </c>
      <c r="K12" s="408"/>
      <c r="L12" s="408"/>
      <c r="M12" s="408"/>
      <c r="N12" s="408"/>
      <c r="O12" s="408" t="s">
        <v>796</v>
      </c>
      <c r="P12" s="408"/>
      <c r="Q12" s="408"/>
      <c r="R12" s="408"/>
      <c r="S12" s="408"/>
      <c r="T12" s="408" t="s">
        <v>787</v>
      </c>
      <c r="U12" s="408"/>
      <c r="V12" s="408"/>
      <c r="W12" s="408"/>
      <c r="X12" s="408"/>
      <c r="Y12" s="408" t="s">
        <v>816</v>
      </c>
      <c r="Z12" s="408"/>
      <c r="AA12" s="408"/>
      <c r="AB12" s="408"/>
      <c r="AC12" s="408"/>
      <c r="AD12" s="408" t="s">
        <v>817</v>
      </c>
      <c r="AE12" s="408"/>
      <c r="AF12" s="408"/>
      <c r="AG12" s="408"/>
      <c r="AH12" s="408"/>
      <c r="AI12" s="426" t="s">
        <v>3</v>
      </c>
      <c r="AJ12" s="426"/>
      <c r="AK12" s="426"/>
      <c r="AL12" s="426"/>
      <c r="AM12" s="426"/>
      <c r="AN12" s="2"/>
      <c r="AO12" s="2"/>
      <c r="AP12" s="2"/>
      <c r="AQ12" s="2"/>
      <c r="AR12" s="2"/>
      <c r="AS12" s="2"/>
      <c r="AT12" s="2"/>
      <c r="AU12" s="2"/>
      <c r="AV12" s="2"/>
      <c r="AW12" s="2"/>
      <c r="AX12" s="2"/>
    </row>
    <row r="13" spans="1:50" ht="60.75" customHeight="1">
      <c r="A13" s="426"/>
      <c r="B13" s="426"/>
      <c r="C13" s="426"/>
      <c r="D13" s="426"/>
      <c r="E13" s="408" t="s">
        <v>19</v>
      </c>
      <c r="F13" s="408"/>
      <c r="G13" s="408"/>
      <c r="H13" s="408"/>
      <c r="I13" s="408"/>
      <c r="J13" s="408" t="s">
        <v>19</v>
      </c>
      <c r="K13" s="408"/>
      <c r="L13" s="408"/>
      <c r="M13" s="408"/>
      <c r="N13" s="408"/>
      <c r="O13" s="408" t="s">
        <v>19</v>
      </c>
      <c r="P13" s="408"/>
      <c r="Q13" s="408"/>
      <c r="R13" s="408"/>
      <c r="S13" s="408"/>
      <c r="T13" s="408" t="s">
        <v>19</v>
      </c>
      <c r="U13" s="408"/>
      <c r="V13" s="408"/>
      <c r="W13" s="408"/>
      <c r="X13" s="408"/>
      <c r="Y13" s="408" t="s">
        <v>19</v>
      </c>
      <c r="Z13" s="408"/>
      <c r="AA13" s="408"/>
      <c r="AB13" s="408"/>
      <c r="AC13" s="408"/>
      <c r="AD13" s="408" t="s">
        <v>19</v>
      </c>
      <c r="AE13" s="408"/>
      <c r="AF13" s="408"/>
      <c r="AG13" s="408"/>
      <c r="AH13" s="408"/>
      <c r="AI13" s="408" t="s">
        <v>19</v>
      </c>
      <c r="AJ13" s="408"/>
      <c r="AK13" s="408"/>
      <c r="AL13" s="408"/>
      <c r="AM13" s="408"/>
      <c r="AN13" s="2"/>
      <c r="AO13" s="2"/>
      <c r="AP13" s="2"/>
      <c r="AQ13" s="2"/>
      <c r="AR13" s="2"/>
      <c r="AS13" s="2"/>
      <c r="AT13" s="2"/>
      <c r="AU13" s="2"/>
      <c r="AV13" s="2"/>
      <c r="AW13" s="2"/>
      <c r="AX13" s="2"/>
    </row>
    <row r="14" spans="1:50" ht="65.25" customHeight="1">
      <c r="A14" s="426"/>
      <c r="B14" s="426"/>
      <c r="C14" s="426"/>
      <c r="D14" s="426"/>
      <c r="E14" s="82" t="s">
        <v>5</v>
      </c>
      <c r="F14" s="82" t="s">
        <v>6</v>
      </c>
      <c r="G14" s="82" t="s">
        <v>255</v>
      </c>
      <c r="H14" s="82" t="s">
        <v>2</v>
      </c>
      <c r="I14" s="82" t="s">
        <v>145</v>
      </c>
      <c r="J14" s="82" t="s">
        <v>5</v>
      </c>
      <c r="K14" s="82" t="s">
        <v>6</v>
      </c>
      <c r="L14" s="82" t="s">
        <v>255</v>
      </c>
      <c r="M14" s="82" t="s">
        <v>2</v>
      </c>
      <c r="N14" s="82" t="s">
        <v>919</v>
      </c>
      <c r="O14" s="82" t="s">
        <v>5</v>
      </c>
      <c r="P14" s="82" t="s">
        <v>6</v>
      </c>
      <c r="Q14" s="82" t="s">
        <v>255</v>
      </c>
      <c r="R14" s="82" t="s">
        <v>2</v>
      </c>
      <c r="S14" s="82" t="s">
        <v>919</v>
      </c>
      <c r="T14" s="82" t="s">
        <v>5</v>
      </c>
      <c r="U14" s="82" t="s">
        <v>6</v>
      </c>
      <c r="V14" s="82" t="s">
        <v>255</v>
      </c>
      <c r="W14" s="82" t="s">
        <v>2</v>
      </c>
      <c r="X14" s="82" t="s">
        <v>919</v>
      </c>
      <c r="Y14" s="82" t="s">
        <v>5</v>
      </c>
      <c r="Z14" s="82" t="s">
        <v>6</v>
      </c>
      <c r="AA14" s="82" t="s">
        <v>255</v>
      </c>
      <c r="AB14" s="82" t="s">
        <v>2</v>
      </c>
      <c r="AC14" s="82" t="s">
        <v>919</v>
      </c>
      <c r="AD14" s="82" t="s">
        <v>5</v>
      </c>
      <c r="AE14" s="82" t="s">
        <v>6</v>
      </c>
      <c r="AF14" s="82" t="s">
        <v>255</v>
      </c>
      <c r="AG14" s="82" t="s">
        <v>2</v>
      </c>
      <c r="AH14" s="82" t="s">
        <v>919</v>
      </c>
      <c r="AI14" s="82" t="s">
        <v>5</v>
      </c>
      <c r="AJ14" s="82" t="s">
        <v>6</v>
      </c>
      <c r="AK14" s="82" t="s">
        <v>255</v>
      </c>
      <c r="AL14" s="82" t="s">
        <v>2</v>
      </c>
      <c r="AM14" s="82" t="s">
        <v>919</v>
      </c>
      <c r="AN14" s="2"/>
      <c r="AO14" s="2"/>
      <c r="AP14" s="2"/>
      <c r="AQ14" s="2"/>
      <c r="AR14" s="2"/>
      <c r="AS14" s="2"/>
      <c r="AT14" s="2"/>
      <c r="AU14" s="2"/>
      <c r="AV14" s="2"/>
      <c r="AW14" s="2"/>
      <c r="AX14" s="2"/>
    </row>
    <row r="15" spans="1:50">
      <c r="A15" s="119">
        <v>1</v>
      </c>
      <c r="B15" s="119">
        <v>2</v>
      </c>
      <c r="C15" s="119">
        <v>3</v>
      </c>
      <c r="D15" s="119">
        <v>4</v>
      </c>
      <c r="E15" s="143" t="s">
        <v>201</v>
      </c>
      <c r="F15" s="143" t="s">
        <v>202</v>
      </c>
      <c r="G15" s="143" t="s">
        <v>203</v>
      </c>
      <c r="H15" s="143" t="s">
        <v>204</v>
      </c>
      <c r="I15" s="143" t="s">
        <v>205</v>
      </c>
      <c r="J15" s="143" t="s">
        <v>239</v>
      </c>
      <c r="K15" s="143" t="s">
        <v>240</v>
      </c>
      <c r="L15" s="143" t="s">
        <v>241</v>
      </c>
      <c r="M15" s="143" t="s">
        <v>242</v>
      </c>
      <c r="N15" s="143" t="s">
        <v>243</v>
      </c>
      <c r="O15" s="143" t="s">
        <v>246</v>
      </c>
      <c r="P15" s="143" t="s">
        <v>247</v>
      </c>
      <c r="Q15" s="143" t="s">
        <v>248</v>
      </c>
      <c r="R15" s="143" t="s">
        <v>249</v>
      </c>
      <c r="S15" s="143" t="s">
        <v>250</v>
      </c>
      <c r="T15" s="143" t="s">
        <v>256</v>
      </c>
      <c r="U15" s="143" t="s">
        <v>257</v>
      </c>
      <c r="V15" s="143" t="s">
        <v>258</v>
      </c>
      <c r="W15" s="143" t="s">
        <v>259</v>
      </c>
      <c r="X15" s="143" t="s">
        <v>260</v>
      </c>
      <c r="Y15" s="143" t="s">
        <v>263</v>
      </c>
      <c r="Z15" s="143" t="s">
        <v>264</v>
      </c>
      <c r="AA15" s="143" t="s">
        <v>265</v>
      </c>
      <c r="AB15" s="143" t="s">
        <v>266</v>
      </c>
      <c r="AC15" s="143" t="s">
        <v>267</v>
      </c>
      <c r="AD15" s="143" t="s">
        <v>270</v>
      </c>
      <c r="AE15" s="143" t="s">
        <v>271</v>
      </c>
      <c r="AF15" s="143" t="s">
        <v>272</v>
      </c>
      <c r="AG15" s="143" t="s">
        <v>273</v>
      </c>
      <c r="AH15" s="143" t="s">
        <v>274</v>
      </c>
      <c r="AI15" s="143" t="s">
        <v>284</v>
      </c>
      <c r="AJ15" s="143" t="s">
        <v>285</v>
      </c>
      <c r="AK15" s="143" t="s">
        <v>286</v>
      </c>
      <c r="AL15" s="143" t="s">
        <v>287</v>
      </c>
      <c r="AM15" s="143" t="s">
        <v>288</v>
      </c>
      <c r="AN15" s="2"/>
      <c r="AO15" s="2"/>
      <c r="AP15" s="2"/>
      <c r="AQ15" s="2"/>
      <c r="AR15" s="2"/>
      <c r="AS15" s="2"/>
      <c r="AT15" s="2"/>
      <c r="AU15" s="2"/>
      <c r="AV15" s="2"/>
      <c r="AW15" s="2"/>
      <c r="AX15" s="2"/>
    </row>
    <row r="16" spans="1:50" s="192" customFormat="1" ht="49.5">
      <c r="A16" s="263"/>
      <c r="B16" s="283" t="s">
        <v>739</v>
      </c>
      <c r="C16" s="265" t="s">
        <v>725</v>
      </c>
      <c r="D16" s="294"/>
      <c r="E16" s="294" t="s">
        <v>606</v>
      </c>
      <c r="F16" s="294" t="s">
        <v>606</v>
      </c>
      <c r="G16" s="294" t="s">
        <v>606</v>
      </c>
      <c r="H16" s="294" t="s">
        <v>606</v>
      </c>
      <c r="I16" s="294" t="s">
        <v>606</v>
      </c>
      <c r="J16" s="294">
        <f>J17</f>
        <v>0.06</v>
      </c>
      <c r="K16" s="294" t="s">
        <v>606</v>
      </c>
      <c r="L16" s="294">
        <f>L17</f>
        <v>1.1000000000000001</v>
      </c>
      <c r="M16" s="294" t="s">
        <v>606</v>
      </c>
      <c r="N16" s="294" t="s">
        <v>606</v>
      </c>
      <c r="O16" s="294">
        <f>O17</f>
        <v>0</v>
      </c>
      <c r="P16" s="294" t="s">
        <v>606</v>
      </c>
      <c r="Q16" s="294">
        <f>Q17</f>
        <v>2</v>
      </c>
      <c r="R16" s="294" t="s">
        <v>606</v>
      </c>
      <c r="S16" s="294" t="s">
        <v>606</v>
      </c>
      <c r="T16" s="294">
        <f>T17</f>
        <v>0</v>
      </c>
      <c r="U16" s="294" t="s">
        <v>606</v>
      </c>
      <c r="V16" s="294">
        <f>V17</f>
        <v>1.93</v>
      </c>
      <c r="W16" s="294" t="s">
        <v>606</v>
      </c>
      <c r="X16" s="294" t="s">
        <v>606</v>
      </c>
      <c r="Y16" s="294">
        <f>Y17</f>
        <v>0</v>
      </c>
      <c r="Z16" s="294" t="s">
        <v>606</v>
      </c>
      <c r="AA16" s="294">
        <f>AA17</f>
        <v>1.3</v>
      </c>
      <c r="AB16" s="294" t="s">
        <v>606</v>
      </c>
      <c r="AC16" s="294" t="s">
        <v>606</v>
      </c>
      <c r="AD16" s="294">
        <f>AD17</f>
        <v>0</v>
      </c>
      <c r="AE16" s="294" t="s">
        <v>606</v>
      </c>
      <c r="AF16" s="294">
        <f>AF17</f>
        <v>1.5</v>
      </c>
      <c r="AG16" s="294" t="s">
        <v>606</v>
      </c>
      <c r="AH16" s="294" t="s">
        <v>606</v>
      </c>
      <c r="AI16" s="294">
        <f>AI17</f>
        <v>0.06</v>
      </c>
      <c r="AJ16" s="294" t="s">
        <v>606</v>
      </c>
      <c r="AK16" s="294">
        <f>AK17</f>
        <v>7.83</v>
      </c>
      <c r="AL16" s="294" t="s">
        <v>606</v>
      </c>
      <c r="AM16" s="294" t="s">
        <v>606</v>
      </c>
    </row>
    <row r="17" spans="1:39" s="192" customFormat="1" ht="63">
      <c r="A17" s="273" t="s">
        <v>524</v>
      </c>
      <c r="B17" s="274" t="s">
        <v>677</v>
      </c>
      <c r="C17" s="265" t="s">
        <v>725</v>
      </c>
      <c r="D17" s="294"/>
      <c r="E17" s="294" t="s">
        <v>606</v>
      </c>
      <c r="F17" s="294" t="s">
        <v>606</v>
      </c>
      <c r="G17" s="294" t="s">
        <v>606</v>
      </c>
      <c r="H17" s="294" t="s">
        <v>606</v>
      </c>
      <c r="I17" s="294" t="s">
        <v>606</v>
      </c>
      <c r="J17" s="294">
        <f>J18</f>
        <v>0.06</v>
      </c>
      <c r="K17" s="294" t="s">
        <v>606</v>
      </c>
      <c r="L17" s="294">
        <f>L20</f>
        <v>1.1000000000000001</v>
      </c>
      <c r="M17" s="294" t="s">
        <v>606</v>
      </c>
      <c r="N17" s="294" t="s">
        <v>606</v>
      </c>
      <c r="O17" s="294">
        <f>O18</f>
        <v>0</v>
      </c>
      <c r="P17" s="294" t="s">
        <v>606</v>
      </c>
      <c r="Q17" s="294">
        <f>Q20</f>
        <v>2</v>
      </c>
      <c r="R17" s="294" t="s">
        <v>606</v>
      </c>
      <c r="S17" s="294" t="s">
        <v>606</v>
      </c>
      <c r="T17" s="294">
        <f>T18</f>
        <v>0</v>
      </c>
      <c r="U17" s="294" t="s">
        <v>606</v>
      </c>
      <c r="V17" s="294">
        <f>V20</f>
        <v>1.93</v>
      </c>
      <c r="W17" s="294" t="s">
        <v>606</v>
      </c>
      <c r="X17" s="294" t="s">
        <v>606</v>
      </c>
      <c r="Y17" s="294">
        <f>Y18</f>
        <v>0</v>
      </c>
      <c r="Z17" s="294" t="s">
        <v>606</v>
      </c>
      <c r="AA17" s="294">
        <f>AA20</f>
        <v>1.3</v>
      </c>
      <c r="AB17" s="294" t="s">
        <v>606</v>
      </c>
      <c r="AC17" s="294" t="s">
        <v>606</v>
      </c>
      <c r="AD17" s="294">
        <f>AD18</f>
        <v>0</v>
      </c>
      <c r="AE17" s="294" t="s">
        <v>606</v>
      </c>
      <c r="AF17" s="294">
        <f>AF20</f>
        <v>1.5</v>
      </c>
      <c r="AG17" s="294" t="s">
        <v>606</v>
      </c>
      <c r="AH17" s="294" t="s">
        <v>606</v>
      </c>
      <c r="AI17" s="294">
        <f>AI18</f>
        <v>0.06</v>
      </c>
      <c r="AJ17" s="294" t="s">
        <v>606</v>
      </c>
      <c r="AK17" s="294">
        <f>AK20</f>
        <v>7.83</v>
      </c>
      <c r="AL17" s="294" t="s">
        <v>606</v>
      </c>
      <c r="AM17" s="294" t="s">
        <v>606</v>
      </c>
    </row>
    <row r="18" spans="1:39" s="192" customFormat="1" ht="94.5">
      <c r="A18" s="273" t="s">
        <v>529</v>
      </c>
      <c r="B18" s="274" t="s">
        <v>735</v>
      </c>
      <c r="C18" s="265" t="s">
        <v>725</v>
      </c>
      <c r="D18" s="294"/>
      <c r="E18" s="294" t="s">
        <v>606</v>
      </c>
      <c r="F18" s="294" t="s">
        <v>606</v>
      </c>
      <c r="G18" s="294" t="s">
        <v>606</v>
      </c>
      <c r="H18" s="294" t="s">
        <v>606</v>
      </c>
      <c r="I18" s="294" t="s">
        <v>606</v>
      </c>
      <c r="J18" s="294">
        <f>J19</f>
        <v>0.06</v>
      </c>
      <c r="K18" s="294" t="s">
        <v>606</v>
      </c>
      <c r="L18" s="294" t="s">
        <v>606</v>
      </c>
      <c r="M18" s="294" t="s">
        <v>606</v>
      </c>
      <c r="N18" s="294" t="s">
        <v>606</v>
      </c>
      <c r="O18" s="294">
        <f>O19</f>
        <v>0</v>
      </c>
      <c r="P18" s="294" t="s">
        <v>606</v>
      </c>
      <c r="Q18" s="294" t="s">
        <v>606</v>
      </c>
      <c r="R18" s="294" t="s">
        <v>606</v>
      </c>
      <c r="S18" s="294" t="s">
        <v>606</v>
      </c>
      <c r="T18" s="294">
        <f>T19</f>
        <v>0</v>
      </c>
      <c r="U18" s="294" t="s">
        <v>606</v>
      </c>
      <c r="V18" s="294" t="s">
        <v>606</v>
      </c>
      <c r="W18" s="294" t="s">
        <v>606</v>
      </c>
      <c r="X18" s="294" t="s">
        <v>606</v>
      </c>
      <c r="Y18" s="294">
        <f>Y19</f>
        <v>0</v>
      </c>
      <c r="Z18" s="294" t="s">
        <v>606</v>
      </c>
      <c r="AA18" s="294" t="s">
        <v>606</v>
      </c>
      <c r="AB18" s="294" t="s">
        <v>606</v>
      </c>
      <c r="AC18" s="294" t="s">
        <v>606</v>
      </c>
      <c r="AD18" s="294">
        <f>AD19</f>
        <v>0</v>
      </c>
      <c r="AE18" s="294" t="s">
        <v>606</v>
      </c>
      <c r="AF18" s="294" t="s">
        <v>606</v>
      </c>
      <c r="AG18" s="294" t="s">
        <v>606</v>
      </c>
      <c r="AH18" s="294" t="s">
        <v>606</v>
      </c>
      <c r="AI18" s="294">
        <f>AI19</f>
        <v>0.06</v>
      </c>
      <c r="AJ18" s="294" t="s">
        <v>606</v>
      </c>
      <c r="AK18" s="294" t="s">
        <v>606</v>
      </c>
      <c r="AL18" s="294" t="s">
        <v>606</v>
      </c>
      <c r="AM18" s="294" t="s">
        <v>606</v>
      </c>
    </row>
    <row r="19" spans="1:39" s="189" customFormat="1" ht="90">
      <c r="A19" s="275" t="s">
        <v>576</v>
      </c>
      <c r="B19" s="276" t="s">
        <v>675</v>
      </c>
      <c r="C19" s="277" t="s">
        <v>726</v>
      </c>
      <c r="D19" s="249" t="s">
        <v>971</v>
      </c>
      <c r="E19" s="255" t="s">
        <v>606</v>
      </c>
      <c r="F19" s="255" t="s">
        <v>606</v>
      </c>
      <c r="G19" s="255" t="s">
        <v>606</v>
      </c>
      <c r="H19" s="255" t="s">
        <v>606</v>
      </c>
      <c r="I19" s="255" t="s">
        <v>606</v>
      </c>
      <c r="J19" s="255">
        <v>0.06</v>
      </c>
      <c r="K19" s="255" t="s">
        <v>606</v>
      </c>
      <c r="L19" s="255" t="s">
        <v>606</v>
      </c>
      <c r="M19" s="255" t="s">
        <v>606</v>
      </c>
      <c r="N19" s="255" t="s">
        <v>606</v>
      </c>
      <c r="O19" s="255">
        <v>0</v>
      </c>
      <c r="P19" s="255" t="s">
        <v>606</v>
      </c>
      <c r="Q19" s="255" t="s">
        <v>606</v>
      </c>
      <c r="R19" s="255" t="s">
        <v>606</v>
      </c>
      <c r="S19" s="255" t="s">
        <v>606</v>
      </c>
      <c r="T19" s="255">
        <v>0</v>
      </c>
      <c r="U19" s="255" t="s">
        <v>606</v>
      </c>
      <c r="V19" s="255" t="s">
        <v>606</v>
      </c>
      <c r="W19" s="255" t="s">
        <v>606</v>
      </c>
      <c r="X19" s="255" t="s">
        <v>606</v>
      </c>
      <c r="Y19" s="255">
        <v>0</v>
      </c>
      <c r="Z19" s="255" t="s">
        <v>606</v>
      </c>
      <c r="AA19" s="255" t="s">
        <v>606</v>
      </c>
      <c r="AB19" s="255" t="s">
        <v>606</v>
      </c>
      <c r="AC19" s="255" t="s">
        <v>606</v>
      </c>
      <c r="AD19" s="255">
        <v>0</v>
      </c>
      <c r="AE19" s="255" t="s">
        <v>606</v>
      </c>
      <c r="AF19" s="255" t="s">
        <v>606</v>
      </c>
      <c r="AG19" s="255" t="s">
        <v>606</v>
      </c>
      <c r="AH19" s="255" t="s">
        <v>606</v>
      </c>
      <c r="AI19" s="255">
        <f>J19</f>
        <v>0.06</v>
      </c>
      <c r="AJ19" s="255" t="s">
        <v>606</v>
      </c>
      <c r="AK19" s="255" t="s">
        <v>606</v>
      </c>
      <c r="AL19" s="255" t="s">
        <v>606</v>
      </c>
      <c r="AM19" s="255" t="s">
        <v>606</v>
      </c>
    </row>
    <row r="20" spans="1:39" s="192" customFormat="1" ht="63">
      <c r="A20" s="273" t="s">
        <v>530</v>
      </c>
      <c r="B20" s="274" t="s">
        <v>736</v>
      </c>
      <c r="C20" s="265" t="s">
        <v>725</v>
      </c>
      <c r="D20" s="294"/>
      <c r="E20" s="294" t="s">
        <v>606</v>
      </c>
      <c r="F20" s="294" t="s">
        <v>606</v>
      </c>
      <c r="G20" s="294" t="s">
        <v>606</v>
      </c>
      <c r="H20" s="294" t="s">
        <v>606</v>
      </c>
      <c r="I20" s="294" t="s">
        <v>606</v>
      </c>
      <c r="J20" s="294" t="s">
        <v>606</v>
      </c>
      <c r="K20" s="294" t="s">
        <v>606</v>
      </c>
      <c r="L20" s="294">
        <f>L21+L22+L23+L24+L25+L26</f>
        <v>1.1000000000000001</v>
      </c>
      <c r="M20" s="294" t="s">
        <v>606</v>
      </c>
      <c r="N20" s="294" t="s">
        <v>606</v>
      </c>
      <c r="O20" s="294" t="s">
        <v>606</v>
      </c>
      <c r="P20" s="294" t="s">
        <v>606</v>
      </c>
      <c r="Q20" s="294">
        <f>Q21+Q22+Q23+Q24+Q25+Q26</f>
        <v>2</v>
      </c>
      <c r="R20" s="294" t="s">
        <v>606</v>
      </c>
      <c r="S20" s="294" t="s">
        <v>606</v>
      </c>
      <c r="T20" s="294" t="s">
        <v>606</v>
      </c>
      <c r="U20" s="294" t="s">
        <v>606</v>
      </c>
      <c r="V20" s="294">
        <f>V21+V22+V23+V24+V25+V26</f>
        <v>1.93</v>
      </c>
      <c r="W20" s="294" t="s">
        <v>606</v>
      </c>
      <c r="X20" s="294" t="s">
        <v>606</v>
      </c>
      <c r="Y20" s="294" t="s">
        <v>606</v>
      </c>
      <c r="Z20" s="294" t="s">
        <v>606</v>
      </c>
      <c r="AA20" s="294">
        <f>AA21+AA22+AA23+AA24+AA25+AA26</f>
        <v>1.3</v>
      </c>
      <c r="AB20" s="294" t="s">
        <v>606</v>
      </c>
      <c r="AC20" s="294" t="s">
        <v>606</v>
      </c>
      <c r="AD20" s="294" t="s">
        <v>606</v>
      </c>
      <c r="AE20" s="294" t="s">
        <v>606</v>
      </c>
      <c r="AF20" s="294">
        <f>AF21+AF22+AF23+AF24+AF25+AF26</f>
        <v>1.5</v>
      </c>
      <c r="AG20" s="294" t="s">
        <v>606</v>
      </c>
      <c r="AH20" s="294" t="s">
        <v>606</v>
      </c>
      <c r="AI20" s="294" t="s">
        <v>606</v>
      </c>
      <c r="AJ20" s="294" t="s">
        <v>606</v>
      </c>
      <c r="AK20" s="294">
        <f>SUM(AK21:AK26)</f>
        <v>7.83</v>
      </c>
      <c r="AL20" s="294" t="s">
        <v>606</v>
      </c>
      <c r="AM20" s="294" t="s">
        <v>606</v>
      </c>
    </row>
    <row r="21" spans="1:39" s="189" customFormat="1" ht="75">
      <c r="A21" s="275" t="s">
        <v>580</v>
      </c>
      <c r="B21" s="276" t="s">
        <v>672</v>
      </c>
      <c r="C21" s="277" t="s">
        <v>727</v>
      </c>
      <c r="D21" s="249" t="s">
        <v>972</v>
      </c>
      <c r="E21" s="255" t="s">
        <v>606</v>
      </c>
      <c r="F21" s="255" t="s">
        <v>606</v>
      </c>
      <c r="G21" s="255" t="s">
        <v>606</v>
      </c>
      <c r="H21" s="255" t="s">
        <v>606</v>
      </c>
      <c r="I21" s="255" t="s">
        <v>606</v>
      </c>
      <c r="J21" s="255" t="s">
        <v>606</v>
      </c>
      <c r="K21" s="255" t="s">
        <v>606</v>
      </c>
      <c r="L21" s="255">
        <v>1.1000000000000001</v>
      </c>
      <c r="M21" s="255" t="s">
        <v>606</v>
      </c>
      <c r="N21" s="255" t="s">
        <v>606</v>
      </c>
      <c r="O21" s="255" t="s">
        <v>606</v>
      </c>
      <c r="P21" s="255" t="s">
        <v>606</v>
      </c>
      <c r="Q21" s="255">
        <v>0</v>
      </c>
      <c r="R21" s="255" t="s">
        <v>606</v>
      </c>
      <c r="S21" s="255" t="s">
        <v>606</v>
      </c>
      <c r="T21" s="255" t="s">
        <v>606</v>
      </c>
      <c r="U21" s="255" t="s">
        <v>606</v>
      </c>
      <c r="V21" s="255">
        <v>0</v>
      </c>
      <c r="W21" s="255" t="s">
        <v>606</v>
      </c>
      <c r="X21" s="255" t="s">
        <v>606</v>
      </c>
      <c r="Y21" s="255" t="s">
        <v>606</v>
      </c>
      <c r="Z21" s="255" t="s">
        <v>606</v>
      </c>
      <c r="AA21" s="255">
        <v>0</v>
      </c>
      <c r="AB21" s="255" t="s">
        <v>606</v>
      </c>
      <c r="AC21" s="255" t="s">
        <v>606</v>
      </c>
      <c r="AD21" s="255" t="s">
        <v>606</v>
      </c>
      <c r="AE21" s="255" t="s">
        <v>606</v>
      </c>
      <c r="AF21" s="255">
        <v>0</v>
      </c>
      <c r="AG21" s="255" t="s">
        <v>606</v>
      </c>
      <c r="AH21" s="255" t="s">
        <v>606</v>
      </c>
      <c r="AI21" s="255" t="s">
        <v>606</v>
      </c>
      <c r="AJ21" s="255" t="s">
        <v>606</v>
      </c>
      <c r="AK21" s="255">
        <f>L21</f>
        <v>1.1000000000000001</v>
      </c>
      <c r="AL21" s="255" t="s">
        <v>606</v>
      </c>
      <c r="AM21" s="255" t="s">
        <v>606</v>
      </c>
    </row>
    <row r="22" spans="1:39" s="189" customFormat="1" ht="75">
      <c r="A22" s="275" t="s">
        <v>580</v>
      </c>
      <c r="B22" s="276" t="s">
        <v>667</v>
      </c>
      <c r="C22" s="277" t="s">
        <v>730</v>
      </c>
      <c r="D22" s="249" t="s">
        <v>845</v>
      </c>
      <c r="E22" s="255" t="s">
        <v>606</v>
      </c>
      <c r="F22" s="255" t="s">
        <v>606</v>
      </c>
      <c r="G22" s="255" t="s">
        <v>606</v>
      </c>
      <c r="H22" s="255" t="s">
        <v>606</v>
      </c>
      <c r="I22" s="255" t="s">
        <v>606</v>
      </c>
      <c r="J22" s="255" t="s">
        <v>606</v>
      </c>
      <c r="K22" s="255" t="s">
        <v>606</v>
      </c>
      <c r="L22" s="255">
        <v>0</v>
      </c>
      <c r="M22" s="255" t="s">
        <v>606</v>
      </c>
      <c r="N22" s="255" t="s">
        <v>606</v>
      </c>
      <c r="O22" s="255" t="s">
        <v>606</v>
      </c>
      <c r="P22" s="255" t="s">
        <v>606</v>
      </c>
      <c r="Q22" s="255">
        <v>2</v>
      </c>
      <c r="R22" s="255" t="s">
        <v>606</v>
      </c>
      <c r="S22" s="255" t="s">
        <v>606</v>
      </c>
      <c r="T22" s="255" t="s">
        <v>606</v>
      </c>
      <c r="U22" s="255" t="s">
        <v>606</v>
      </c>
      <c r="V22" s="255">
        <v>0</v>
      </c>
      <c r="W22" s="255" t="s">
        <v>606</v>
      </c>
      <c r="X22" s="255" t="s">
        <v>606</v>
      </c>
      <c r="Y22" s="255" t="s">
        <v>606</v>
      </c>
      <c r="Z22" s="255" t="s">
        <v>606</v>
      </c>
      <c r="AA22" s="255">
        <v>0</v>
      </c>
      <c r="AB22" s="255" t="s">
        <v>606</v>
      </c>
      <c r="AC22" s="255" t="s">
        <v>606</v>
      </c>
      <c r="AD22" s="255" t="s">
        <v>606</v>
      </c>
      <c r="AE22" s="255" t="s">
        <v>606</v>
      </c>
      <c r="AF22" s="255">
        <v>0</v>
      </c>
      <c r="AG22" s="255" t="s">
        <v>606</v>
      </c>
      <c r="AH22" s="255" t="s">
        <v>606</v>
      </c>
      <c r="AI22" s="255" t="s">
        <v>606</v>
      </c>
      <c r="AJ22" s="255" t="s">
        <v>606</v>
      </c>
      <c r="AK22" s="255">
        <f>Q22</f>
        <v>2</v>
      </c>
      <c r="AL22" s="255" t="s">
        <v>606</v>
      </c>
      <c r="AM22" s="255" t="s">
        <v>606</v>
      </c>
    </row>
    <row r="23" spans="1:39" s="189" customFormat="1" ht="60">
      <c r="A23" s="275" t="s">
        <v>580</v>
      </c>
      <c r="B23" s="276" t="s">
        <v>668</v>
      </c>
      <c r="C23" s="277" t="s">
        <v>731</v>
      </c>
      <c r="D23" s="249" t="s">
        <v>973</v>
      </c>
      <c r="E23" s="255" t="s">
        <v>606</v>
      </c>
      <c r="F23" s="255" t="s">
        <v>606</v>
      </c>
      <c r="G23" s="255" t="s">
        <v>606</v>
      </c>
      <c r="H23" s="255" t="s">
        <v>606</v>
      </c>
      <c r="I23" s="255" t="s">
        <v>606</v>
      </c>
      <c r="J23" s="255" t="s">
        <v>606</v>
      </c>
      <c r="K23" s="255" t="s">
        <v>606</v>
      </c>
      <c r="L23" s="255">
        <v>0</v>
      </c>
      <c r="M23" s="255" t="s">
        <v>606</v>
      </c>
      <c r="N23" s="255" t="s">
        <v>606</v>
      </c>
      <c r="O23" s="255" t="s">
        <v>606</v>
      </c>
      <c r="P23" s="255" t="s">
        <v>606</v>
      </c>
      <c r="Q23" s="255">
        <v>0</v>
      </c>
      <c r="R23" s="255" t="s">
        <v>606</v>
      </c>
      <c r="S23" s="255" t="s">
        <v>606</v>
      </c>
      <c r="T23" s="255" t="s">
        <v>606</v>
      </c>
      <c r="U23" s="255" t="s">
        <v>606</v>
      </c>
      <c r="V23" s="255">
        <v>1.93</v>
      </c>
      <c r="W23" s="255" t="s">
        <v>606</v>
      </c>
      <c r="X23" s="255" t="s">
        <v>606</v>
      </c>
      <c r="Y23" s="255" t="s">
        <v>606</v>
      </c>
      <c r="Z23" s="255" t="s">
        <v>606</v>
      </c>
      <c r="AA23" s="255">
        <v>0</v>
      </c>
      <c r="AB23" s="255" t="s">
        <v>606</v>
      </c>
      <c r="AC23" s="255" t="s">
        <v>606</v>
      </c>
      <c r="AD23" s="255" t="s">
        <v>606</v>
      </c>
      <c r="AE23" s="255" t="s">
        <v>606</v>
      </c>
      <c r="AF23" s="255">
        <v>0</v>
      </c>
      <c r="AG23" s="255" t="s">
        <v>606</v>
      </c>
      <c r="AH23" s="255" t="s">
        <v>606</v>
      </c>
      <c r="AI23" s="255" t="s">
        <v>606</v>
      </c>
      <c r="AJ23" s="255" t="s">
        <v>606</v>
      </c>
      <c r="AK23" s="255">
        <f>V23</f>
        <v>1.93</v>
      </c>
      <c r="AL23" s="255" t="s">
        <v>606</v>
      </c>
      <c r="AM23" s="255" t="s">
        <v>606</v>
      </c>
    </row>
    <row r="24" spans="1:39" s="189" customFormat="1" ht="120">
      <c r="A24" s="275" t="s">
        <v>580</v>
      </c>
      <c r="B24" s="276" t="s">
        <v>669</v>
      </c>
      <c r="C24" s="277" t="s">
        <v>732</v>
      </c>
      <c r="D24" s="249" t="s">
        <v>974</v>
      </c>
      <c r="E24" s="255" t="s">
        <v>606</v>
      </c>
      <c r="F24" s="255" t="s">
        <v>606</v>
      </c>
      <c r="G24" s="255" t="s">
        <v>606</v>
      </c>
      <c r="H24" s="255" t="s">
        <v>606</v>
      </c>
      <c r="I24" s="255" t="s">
        <v>606</v>
      </c>
      <c r="J24" s="255" t="s">
        <v>606</v>
      </c>
      <c r="K24" s="255" t="s">
        <v>606</v>
      </c>
      <c r="L24" s="255">
        <v>0</v>
      </c>
      <c r="M24" s="255" t="s">
        <v>606</v>
      </c>
      <c r="N24" s="255" t="s">
        <v>606</v>
      </c>
      <c r="O24" s="255" t="s">
        <v>606</v>
      </c>
      <c r="P24" s="255" t="s">
        <v>606</v>
      </c>
      <c r="Q24" s="255">
        <v>0</v>
      </c>
      <c r="R24" s="255" t="s">
        <v>606</v>
      </c>
      <c r="S24" s="255" t="s">
        <v>606</v>
      </c>
      <c r="T24" s="255" t="s">
        <v>606</v>
      </c>
      <c r="U24" s="255" t="s">
        <v>606</v>
      </c>
      <c r="V24" s="255">
        <v>0</v>
      </c>
      <c r="W24" s="255" t="s">
        <v>606</v>
      </c>
      <c r="X24" s="255" t="s">
        <v>606</v>
      </c>
      <c r="Y24" s="255" t="s">
        <v>606</v>
      </c>
      <c r="Z24" s="255" t="s">
        <v>606</v>
      </c>
      <c r="AA24" s="255">
        <v>1.3</v>
      </c>
      <c r="AB24" s="255" t="s">
        <v>606</v>
      </c>
      <c r="AC24" s="255" t="s">
        <v>606</v>
      </c>
      <c r="AD24" s="255" t="s">
        <v>606</v>
      </c>
      <c r="AE24" s="255" t="s">
        <v>606</v>
      </c>
      <c r="AF24" s="255">
        <v>0.8</v>
      </c>
      <c r="AG24" s="255" t="s">
        <v>606</v>
      </c>
      <c r="AH24" s="255" t="s">
        <v>606</v>
      </c>
      <c r="AI24" s="255" t="s">
        <v>606</v>
      </c>
      <c r="AJ24" s="255" t="s">
        <v>606</v>
      </c>
      <c r="AK24" s="255">
        <f>AA24+AF24</f>
        <v>2.1</v>
      </c>
      <c r="AL24" s="255" t="s">
        <v>606</v>
      </c>
      <c r="AM24" s="255" t="s">
        <v>606</v>
      </c>
    </row>
    <row r="25" spans="1:39" s="189" customFormat="1" ht="60">
      <c r="A25" s="275" t="s">
        <v>580</v>
      </c>
      <c r="B25" s="276" t="s">
        <v>671</v>
      </c>
      <c r="C25" s="277" t="s">
        <v>733</v>
      </c>
      <c r="D25" s="249" t="s">
        <v>975</v>
      </c>
      <c r="E25" s="255" t="s">
        <v>606</v>
      </c>
      <c r="F25" s="255" t="s">
        <v>606</v>
      </c>
      <c r="G25" s="255" t="s">
        <v>606</v>
      </c>
      <c r="H25" s="255" t="s">
        <v>606</v>
      </c>
      <c r="I25" s="255" t="s">
        <v>606</v>
      </c>
      <c r="J25" s="255" t="s">
        <v>606</v>
      </c>
      <c r="K25" s="255" t="s">
        <v>606</v>
      </c>
      <c r="L25" s="255">
        <v>0</v>
      </c>
      <c r="M25" s="255" t="s">
        <v>606</v>
      </c>
      <c r="N25" s="255" t="s">
        <v>606</v>
      </c>
      <c r="O25" s="255" t="s">
        <v>606</v>
      </c>
      <c r="P25" s="255" t="s">
        <v>606</v>
      </c>
      <c r="Q25" s="255">
        <v>0</v>
      </c>
      <c r="R25" s="255" t="s">
        <v>606</v>
      </c>
      <c r="S25" s="255" t="s">
        <v>606</v>
      </c>
      <c r="T25" s="255" t="s">
        <v>606</v>
      </c>
      <c r="U25" s="255" t="s">
        <v>606</v>
      </c>
      <c r="V25" s="255">
        <v>0</v>
      </c>
      <c r="W25" s="255" t="s">
        <v>606</v>
      </c>
      <c r="X25" s="255" t="s">
        <v>606</v>
      </c>
      <c r="Y25" s="255" t="s">
        <v>606</v>
      </c>
      <c r="Z25" s="255" t="s">
        <v>606</v>
      </c>
      <c r="AA25" s="255">
        <v>0</v>
      </c>
      <c r="AB25" s="255" t="s">
        <v>606</v>
      </c>
      <c r="AC25" s="255" t="s">
        <v>606</v>
      </c>
      <c r="AD25" s="255" t="s">
        <v>606</v>
      </c>
      <c r="AE25" s="255" t="s">
        <v>606</v>
      </c>
      <c r="AF25" s="255">
        <v>0.35</v>
      </c>
      <c r="AG25" s="255" t="s">
        <v>606</v>
      </c>
      <c r="AH25" s="255" t="s">
        <v>606</v>
      </c>
      <c r="AI25" s="255" t="s">
        <v>606</v>
      </c>
      <c r="AJ25" s="255" t="s">
        <v>606</v>
      </c>
      <c r="AK25" s="255">
        <f>AF25</f>
        <v>0.35</v>
      </c>
      <c r="AL25" s="255" t="s">
        <v>606</v>
      </c>
      <c r="AM25" s="255" t="s">
        <v>606</v>
      </c>
    </row>
    <row r="26" spans="1:39" s="189" customFormat="1" ht="60">
      <c r="A26" s="275" t="s">
        <v>580</v>
      </c>
      <c r="B26" s="276" t="s">
        <v>670</v>
      </c>
      <c r="C26" s="277" t="s">
        <v>734</v>
      </c>
      <c r="D26" s="249" t="s">
        <v>976</v>
      </c>
      <c r="E26" s="255" t="s">
        <v>606</v>
      </c>
      <c r="F26" s="255" t="s">
        <v>606</v>
      </c>
      <c r="G26" s="255" t="s">
        <v>606</v>
      </c>
      <c r="H26" s="255" t="s">
        <v>606</v>
      </c>
      <c r="I26" s="255" t="s">
        <v>606</v>
      </c>
      <c r="J26" s="255" t="s">
        <v>606</v>
      </c>
      <c r="K26" s="255" t="s">
        <v>606</v>
      </c>
      <c r="L26" s="255">
        <v>0</v>
      </c>
      <c r="M26" s="255" t="s">
        <v>606</v>
      </c>
      <c r="N26" s="255" t="s">
        <v>606</v>
      </c>
      <c r="O26" s="255" t="s">
        <v>606</v>
      </c>
      <c r="P26" s="255" t="s">
        <v>606</v>
      </c>
      <c r="Q26" s="255">
        <v>0</v>
      </c>
      <c r="R26" s="255" t="s">
        <v>606</v>
      </c>
      <c r="S26" s="255" t="s">
        <v>606</v>
      </c>
      <c r="T26" s="255" t="s">
        <v>606</v>
      </c>
      <c r="U26" s="255" t="s">
        <v>606</v>
      </c>
      <c r="V26" s="255">
        <v>0</v>
      </c>
      <c r="W26" s="255" t="s">
        <v>606</v>
      </c>
      <c r="X26" s="255" t="s">
        <v>606</v>
      </c>
      <c r="Y26" s="255" t="s">
        <v>606</v>
      </c>
      <c r="Z26" s="255" t="s">
        <v>606</v>
      </c>
      <c r="AA26" s="255">
        <v>0</v>
      </c>
      <c r="AB26" s="255" t="s">
        <v>606</v>
      </c>
      <c r="AC26" s="255" t="s">
        <v>606</v>
      </c>
      <c r="AD26" s="255" t="s">
        <v>606</v>
      </c>
      <c r="AE26" s="255" t="s">
        <v>606</v>
      </c>
      <c r="AF26" s="255">
        <v>0.35</v>
      </c>
      <c r="AG26" s="255" t="s">
        <v>606</v>
      </c>
      <c r="AH26" s="255" t="s">
        <v>606</v>
      </c>
      <c r="AI26" s="255" t="s">
        <v>606</v>
      </c>
      <c r="AJ26" s="255" t="s">
        <v>606</v>
      </c>
      <c r="AK26" s="255">
        <f>AF26</f>
        <v>0.35</v>
      </c>
      <c r="AL26" s="255" t="s">
        <v>606</v>
      </c>
      <c r="AM26" s="255" t="s">
        <v>606</v>
      </c>
    </row>
    <row r="27" spans="1:39" s="192" customFormat="1" ht="63">
      <c r="A27" s="273" t="s">
        <v>531</v>
      </c>
      <c r="B27" s="274" t="s">
        <v>737</v>
      </c>
      <c r="C27" s="265" t="s">
        <v>725</v>
      </c>
      <c r="D27" s="294" t="s">
        <v>606</v>
      </c>
      <c r="E27" s="294" t="s">
        <v>606</v>
      </c>
      <c r="F27" s="294" t="s">
        <v>606</v>
      </c>
      <c r="G27" s="294" t="s">
        <v>606</v>
      </c>
      <c r="H27" s="294" t="s">
        <v>606</v>
      </c>
      <c r="I27" s="294" t="s">
        <v>606</v>
      </c>
      <c r="J27" s="294" t="s">
        <v>606</v>
      </c>
      <c r="K27" s="294" t="s">
        <v>606</v>
      </c>
      <c r="L27" s="294" t="s">
        <v>606</v>
      </c>
      <c r="M27" s="294" t="s">
        <v>606</v>
      </c>
      <c r="N27" s="294" t="s">
        <v>606</v>
      </c>
      <c r="O27" s="294" t="s">
        <v>606</v>
      </c>
      <c r="P27" s="294" t="s">
        <v>606</v>
      </c>
      <c r="Q27" s="294" t="s">
        <v>606</v>
      </c>
      <c r="R27" s="294" t="s">
        <v>606</v>
      </c>
      <c r="S27" s="294" t="s">
        <v>606</v>
      </c>
      <c r="T27" s="294" t="s">
        <v>606</v>
      </c>
      <c r="U27" s="294" t="s">
        <v>606</v>
      </c>
      <c r="V27" s="294" t="s">
        <v>606</v>
      </c>
      <c r="W27" s="294" t="s">
        <v>606</v>
      </c>
      <c r="X27" s="294" t="s">
        <v>606</v>
      </c>
      <c r="Y27" s="294" t="s">
        <v>606</v>
      </c>
      <c r="Z27" s="294" t="s">
        <v>606</v>
      </c>
      <c r="AA27" s="294" t="s">
        <v>606</v>
      </c>
      <c r="AB27" s="294" t="s">
        <v>606</v>
      </c>
      <c r="AC27" s="294" t="s">
        <v>606</v>
      </c>
      <c r="AD27" s="294" t="s">
        <v>606</v>
      </c>
      <c r="AE27" s="294" t="s">
        <v>606</v>
      </c>
      <c r="AF27" s="294" t="s">
        <v>606</v>
      </c>
      <c r="AG27" s="294" t="s">
        <v>606</v>
      </c>
      <c r="AH27" s="294" t="s">
        <v>606</v>
      </c>
      <c r="AI27" s="294" t="s">
        <v>606</v>
      </c>
      <c r="AJ27" s="294" t="s">
        <v>606</v>
      </c>
      <c r="AK27" s="294" t="s">
        <v>606</v>
      </c>
      <c r="AL27" s="294" t="s">
        <v>606</v>
      </c>
      <c r="AM27" s="294" t="s">
        <v>606</v>
      </c>
    </row>
    <row r="28" spans="1:39" s="189" customFormat="1">
      <c r="A28" s="275" t="s">
        <v>585</v>
      </c>
      <c r="B28" s="276" t="s">
        <v>851</v>
      </c>
      <c r="C28" s="277" t="s">
        <v>728</v>
      </c>
      <c r="D28" s="255" t="s">
        <v>606</v>
      </c>
      <c r="E28" s="255" t="s">
        <v>606</v>
      </c>
      <c r="F28" s="255" t="s">
        <v>606</v>
      </c>
      <c r="G28" s="255" t="s">
        <v>606</v>
      </c>
      <c r="H28" s="255" t="s">
        <v>606</v>
      </c>
      <c r="I28" s="255" t="s">
        <v>606</v>
      </c>
      <c r="J28" s="255" t="s">
        <v>606</v>
      </c>
      <c r="K28" s="255" t="s">
        <v>606</v>
      </c>
      <c r="L28" s="255" t="s">
        <v>606</v>
      </c>
      <c r="M28" s="255" t="s">
        <v>606</v>
      </c>
      <c r="N28" s="255" t="s">
        <v>606</v>
      </c>
      <c r="O28" s="255" t="s">
        <v>606</v>
      </c>
      <c r="P28" s="255" t="s">
        <v>606</v>
      </c>
      <c r="Q28" s="255" t="s">
        <v>606</v>
      </c>
      <c r="R28" s="255" t="s">
        <v>606</v>
      </c>
      <c r="S28" s="255" t="s">
        <v>606</v>
      </c>
      <c r="T28" s="255" t="s">
        <v>606</v>
      </c>
      <c r="U28" s="255" t="s">
        <v>606</v>
      </c>
      <c r="V28" s="255" t="s">
        <v>606</v>
      </c>
      <c r="W28" s="255" t="s">
        <v>606</v>
      </c>
      <c r="X28" s="255" t="s">
        <v>606</v>
      </c>
      <c r="Y28" s="255" t="s">
        <v>606</v>
      </c>
      <c r="Z28" s="255" t="s">
        <v>606</v>
      </c>
      <c r="AA28" s="255" t="s">
        <v>606</v>
      </c>
      <c r="AB28" s="255" t="s">
        <v>606</v>
      </c>
      <c r="AC28" s="255" t="s">
        <v>606</v>
      </c>
      <c r="AD28" s="255" t="s">
        <v>606</v>
      </c>
      <c r="AE28" s="255" t="s">
        <v>606</v>
      </c>
      <c r="AF28" s="255" t="s">
        <v>606</v>
      </c>
      <c r="AG28" s="255" t="s">
        <v>606</v>
      </c>
      <c r="AH28" s="255" t="s">
        <v>606</v>
      </c>
      <c r="AI28" s="255" t="s">
        <v>606</v>
      </c>
      <c r="AJ28" s="255" t="s">
        <v>606</v>
      </c>
      <c r="AK28" s="255" t="s">
        <v>606</v>
      </c>
      <c r="AL28" s="255" t="s">
        <v>606</v>
      </c>
      <c r="AM28" s="255" t="s">
        <v>606</v>
      </c>
    </row>
    <row r="29" spans="1:39" s="192" customFormat="1" ht="63">
      <c r="A29" s="273" t="s">
        <v>674</v>
      </c>
      <c r="B29" s="274" t="s">
        <v>738</v>
      </c>
      <c r="C29" s="265" t="s">
        <v>725</v>
      </c>
      <c r="D29" s="294" t="s">
        <v>606</v>
      </c>
      <c r="E29" s="294" t="s">
        <v>606</v>
      </c>
      <c r="F29" s="294" t="s">
        <v>606</v>
      </c>
      <c r="G29" s="294" t="s">
        <v>606</v>
      </c>
      <c r="H29" s="294" t="s">
        <v>606</v>
      </c>
      <c r="I29" s="294" t="s">
        <v>606</v>
      </c>
      <c r="J29" s="294" t="s">
        <v>606</v>
      </c>
      <c r="K29" s="294" t="s">
        <v>606</v>
      </c>
      <c r="L29" s="294" t="s">
        <v>606</v>
      </c>
      <c r="M29" s="294" t="s">
        <v>606</v>
      </c>
      <c r="N29" s="294" t="s">
        <v>606</v>
      </c>
      <c r="O29" s="294" t="s">
        <v>606</v>
      </c>
      <c r="P29" s="294" t="s">
        <v>606</v>
      </c>
      <c r="Q29" s="294" t="s">
        <v>606</v>
      </c>
      <c r="R29" s="294" t="s">
        <v>606</v>
      </c>
      <c r="S29" s="294" t="s">
        <v>606</v>
      </c>
      <c r="T29" s="294" t="s">
        <v>606</v>
      </c>
      <c r="U29" s="294" t="s">
        <v>606</v>
      </c>
      <c r="V29" s="294" t="s">
        <v>606</v>
      </c>
      <c r="W29" s="294" t="s">
        <v>606</v>
      </c>
      <c r="X29" s="294" t="s">
        <v>606</v>
      </c>
      <c r="Y29" s="294" t="s">
        <v>606</v>
      </c>
      <c r="Z29" s="294" t="s">
        <v>606</v>
      </c>
      <c r="AA29" s="294" t="s">
        <v>606</v>
      </c>
      <c r="AB29" s="294" t="s">
        <v>606</v>
      </c>
      <c r="AC29" s="294" t="s">
        <v>606</v>
      </c>
      <c r="AD29" s="294" t="s">
        <v>606</v>
      </c>
      <c r="AE29" s="294" t="s">
        <v>606</v>
      </c>
      <c r="AF29" s="294" t="s">
        <v>606</v>
      </c>
      <c r="AG29" s="294" t="s">
        <v>606</v>
      </c>
      <c r="AH29" s="294" t="s">
        <v>606</v>
      </c>
      <c r="AI29" s="294" t="s">
        <v>606</v>
      </c>
      <c r="AJ29" s="294" t="s">
        <v>606</v>
      </c>
      <c r="AK29" s="294" t="s">
        <v>606</v>
      </c>
      <c r="AL29" s="294" t="s">
        <v>606</v>
      </c>
      <c r="AM29" s="294" t="s">
        <v>606</v>
      </c>
    </row>
    <row r="30" spans="1:39" s="189" customFormat="1" ht="75">
      <c r="A30" s="275" t="s">
        <v>674</v>
      </c>
      <c r="B30" s="276" t="s">
        <v>676</v>
      </c>
      <c r="C30" s="277" t="s">
        <v>729</v>
      </c>
      <c r="D30" s="255" t="s">
        <v>606</v>
      </c>
      <c r="E30" s="255" t="s">
        <v>606</v>
      </c>
      <c r="F30" s="255" t="s">
        <v>606</v>
      </c>
      <c r="G30" s="255" t="s">
        <v>606</v>
      </c>
      <c r="H30" s="255" t="s">
        <v>606</v>
      </c>
      <c r="I30" s="255" t="s">
        <v>606</v>
      </c>
      <c r="J30" s="255" t="s">
        <v>606</v>
      </c>
      <c r="K30" s="255" t="s">
        <v>606</v>
      </c>
      <c r="L30" s="255" t="s">
        <v>606</v>
      </c>
      <c r="M30" s="255" t="s">
        <v>606</v>
      </c>
      <c r="N30" s="255" t="s">
        <v>606</v>
      </c>
      <c r="O30" s="255" t="s">
        <v>606</v>
      </c>
      <c r="P30" s="255" t="s">
        <v>606</v>
      </c>
      <c r="Q30" s="255" t="s">
        <v>606</v>
      </c>
      <c r="R30" s="255" t="s">
        <v>606</v>
      </c>
      <c r="S30" s="255" t="s">
        <v>606</v>
      </c>
      <c r="T30" s="255" t="s">
        <v>606</v>
      </c>
      <c r="U30" s="255" t="s">
        <v>606</v>
      </c>
      <c r="V30" s="255" t="s">
        <v>606</v>
      </c>
      <c r="W30" s="255" t="s">
        <v>606</v>
      </c>
      <c r="X30" s="255" t="s">
        <v>606</v>
      </c>
      <c r="Y30" s="255" t="s">
        <v>606</v>
      </c>
      <c r="Z30" s="255" t="s">
        <v>606</v>
      </c>
      <c r="AA30" s="255" t="s">
        <v>606</v>
      </c>
      <c r="AB30" s="255" t="s">
        <v>606</v>
      </c>
      <c r="AC30" s="255" t="s">
        <v>606</v>
      </c>
      <c r="AD30" s="255" t="s">
        <v>606</v>
      </c>
      <c r="AE30" s="255" t="s">
        <v>606</v>
      </c>
      <c r="AF30" s="255" t="s">
        <v>606</v>
      </c>
      <c r="AG30" s="255" t="s">
        <v>606</v>
      </c>
      <c r="AH30" s="255" t="s">
        <v>606</v>
      </c>
      <c r="AI30" s="255" t="s">
        <v>606</v>
      </c>
      <c r="AJ30" s="255" t="s">
        <v>606</v>
      </c>
      <c r="AK30" s="255" t="s">
        <v>606</v>
      </c>
      <c r="AL30" s="255" t="s">
        <v>606</v>
      </c>
      <c r="AM30" s="255" t="s">
        <v>606</v>
      </c>
    </row>
  </sheetData>
  <mergeCells count="25">
    <mergeCell ref="A10:X10"/>
    <mergeCell ref="O13:S13"/>
    <mergeCell ref="T13:X13"/>
    <mergeCell ref="J11:AM11"/>
    <mergeCell ref="J12:N12"/>
    <mergeCell ref="O12:S12"/>
    <mergeCell ref="T12:X12"/>
    <mergeCell ref="E13:I13"/>
    <mergeCell ref="E11:I12"/>
    <mergeCell ref="AI3:AM3"/>
    <mergeCell ref="Y12:AC12"/>
    <mergeCell ref="Y13:AC13"/>
    <mergeCell ref="AD12:AH12"/>
    <mergeCell ref="AD13:AH13"/>
    <mergeCell ref="A9:AM9"/>
    <mergeCell ref="A6:AM6"/>
    <mergeCell ref="A7:AM7"/>
    <mergeCell ref="A4:AM4"/>
    <mergeCell ref="D11:D14"/>
    <mergeCell ref="C11:C14"/>
    <mergeCell ref="B11:B14"/>
    <mergeCell ref="A11:A14"/>
    <mergeCell ref="AI12:AM12"/>
    <mergeCell ref="J13:N13"/>
    <mergeCell ref="AI13:AM13"/>
  </mergeCells>
  <pageMargins left="0.70866141732283472" right="0.70866141732283472" top="0.74803149606299213" bottom="0.74803149606299213" header="0.31496062992125984" footer="0.31496062992125984"/>
  <pageSetup paperSize="8" scale="56" orientation="landscape" r:id="rId1"/>
</worksheet>
</file>

<file path=xl/worksheets/sheet13.xml><?xml version="1.0" encoding="utf-8"?>
<worksheet xmlns="http://schemas.openxmlformats.org/spreadsheetml/2006/main" xmlns:r="http://schemas.openxmlformats.org/officeDocument/2006/relationships">
  <sheetPr>
    <tabColor theme="0"/>
    <pageSetUpPr fitToPage="1"/>
  </sheetPr>
  <dimension ref="A1:DA38"/>
  <sheetViews>
    <sheetView topLeftCell="A10" zoomScaleNormal="100" zoomScaleSheetLayoutView="100" workbookViewId="0">
      <selection activeCell="A6" sqref="A6:BO6"/>
    </sheetView>
  </sheetViews>
  <sheetFormatPr defaultRowHeight="15.75"/>
  <cols>
    <col min="1" max="1" width="12" style="1" customWidth="1"/>
    <col min="2" max="2" width="33" style="1" customWidth="1"/>
    <col min="3" max="3" width="20.375" style="1" customWidth="1"/>
    <col min="4" max="4" width="15.5" style="244" customWidth="1"/>
    <col min="5" max="5" width="13.375" style="244" customWidth="1"/>
    <col min="6" max="6" width="11.875" style="244" customWidth="1"/>
    <col min="7" max="7" width="13.75" style="244" customWidth="1"/>
    <col min="8" max="8" width="11.875" style="244" customWidth="1"/>
    <col min="9" max="9" width="15.75" style="244" customWidth="1"/>
    <col min="10" max="10" width="13.75" style="244" customWidth="1"/>
    <col min="11" max="11" width="14.75" style="244" customWidth="1"/>
    <col min="12" max="66" width="15" style="244" customWidth="1"/>
    <col min="67" max="67" width="19.875" style="205" customWidth="1"/>
    <col min="68" max="68" width="4.625" style="1" customWidth="1"/>
    <col min="69" max="69" width="4.375" style="1" customWidth="1"/>
    <col min="70" max="71" width="3.375" style="1" customWidth="1"/>
    <col min="72" max="72" width="4.125" style="1" customWidth="1"/>
    <col min="73" max="75" width="5.75" style="1" customWidth="1"/>
    <col min="76" max="76" width="3.875" style="1" customWidth="1"/>
    <col min="77" max="77" width="4.5" style="1" customWidth="1"/>
    <col min="78" max="78" width="3.875" style="1" customWidth="1"/>
    <col min="79" max="79" width="4.375" style="1" customWidth="1"/>
    <col min="80" max="82" width="5.75" style="1" customWidth="1"/>
    <col min="83" max="83" width="6.125" style="1" customWidth="1"/>
    <col min="84" max="84" width="5.75" style="1" customWidth="1"/>
    <col min="85" max="85" width="6.5" style="1" customWidth="1"/>
    <col min="86" max="86" width="3.5" style="1" customWidth="1"/>
    <col min="87" max="87" width="5.75" style="1" customWidth="1"/>
    <col min="88" max="88" width="16.125" style="1" customWidth="1"/>
    <col min="89" max="89" width="21.25" style="1" customWidth="1"/>
    <col min="90" max="90" width="12.625" style="1" customWidth="1"/>
    <col min="91" max="91" width="22.375" style="1" customWidth="1"/>
    <col min="92" max="92" width="10.875" style="1" customWidth="1"/>
    <col min="93" max="93" width="17.375" style="1" customWidth="1"/>
    <col min="94" max="95" width="4.125" style="1" customWidth="1"/>
    <col min="96" max="96" width="3.75" style="1" customWidth="1"/>
    <col min="97" max="97" width="3.875" style="1" customWidth="1"/>
    <col min="98" max="98" width="4.5" style="1" customWidth="1"/>
    <col min="99" max="99" width="5" style="1" customWidth="1"/>
    <col min="100" max="100" width="5.5" style="1" customWidth="1"/>
    <col min="101" max="101" width="5.75" style="1" customWidth="1"/>
    <col min="102" max="102" width="5.5" style="1" customWidth="1"/>
    <col min="103" max="104" width="5" style="1" customWidth="1"/>
    <col min="105" max="105" width="12.875" style="1" customWidth="1"/>
    <col min="106" max="115" width="5" style="1" customWidth="1"/>
    <col min="116" max="16384" width="9" style="1"/>
  </cols>
  <sheetData>
    <row r="1" spans="1:105" ht="18.75">
      <c r="BO1" s="296" t="s">
        <v>334</v>
      </c>
      <c r="BP1" s="2"/>
      <c r="BQ1" s="2"/>
      <c r="BR1" s="2"/>
      <c r="BS1" s="2"/>
      <c r="BT1" s="2"/>
      <c r="BU1" s="2"/>
    </row>
    <row r="2" spans="1:105" ht="18.75">
      <c r="BO2" s="296" t="s">
        <v>1</v>
      </c>
      <c r="BP2" s="2"/>
      <c r="BQ2" s="2"/>
      <c r="BR2" s="2"/>
      <c r="BS2" s="2"/>
      <c r="BT2" s="2"/>
      <c r="BU2" s="2"/>
    </row>
    <row r="3" spans="1:105" ht="18.75">
      <c r="BO3" s="297"/>
      <c r="BP3" s="2"/>
      <c r="BQ3" s="2"/>
      <c r="BR3" s="2"/>
      <c r="BS3" s="2"/>
      <c r="BT3" s="2"/>
      <c r="BU3" s="2"/>
    </row>
    <row r="4" spans="1:105">
      <c r="A4" s="453" t="s">
        <v>381</v>
      </c>
      <c r="B4" s="453"/>
      <c r="C4" s="453"/>
      <c r="D4" s="453"/>
      <c r="E4" s="453"/>
      <c r="F4" s="453"/>
      <c r="G4" s="453"/>
      <c r="H4" s="453"/>
      <c r="I4" s="453"/>
      <c r="J4" s="453"/>
      <c r="K4" s="453"/>
      <c r="L4" s="453"/>
      <c r="M4" s="453"/>
      <c r="N4" s="453"/>
      <c r="O4" s="453"/>
      <c r="P4" s="453"/>
      <c r="Q4" s="453"/>
      <c r="R4" s="453"/>
      <c r="S4" s="453"/>
      <c r="T4" s="453"/>
      <c r="U4" s="453"/>
      <c r="V4" s="453"/>
      <c r="W4" s="453"/>
      <c r="X4" s="453"/>
      <c r="Y4" s="453"/>
      <c r="Z4" s="453"/>
      <c r="AA4" s="453"/>
      <c r="AB4" s="453"/>
      <c r="AC4" s="453"/>
      <c r="AD4" s="453"/>
      <c r="AE4" s="453"/>
      <c r="AF4" s="453"/>
      <c r="AG4" s="453"/>
      <c r="AH4" s="453"/>
      <c r="AI4" s="453"/>
      <c r="AJ4" s="453"/>
      <c r="AK4" s="453"/>
      <c r="AL4" s="453"/>
      <c r="AM4" s="453"/>
      <c r="AN4" s="453"/>
      <c r="AO4" s="453"/>
      <c r="AP4" s="453"/>
      <c r="AQ4" s="453"/>
      <c r="AR4" s="453"/>
      <c r="AS4" s="453"/>
      <c r="AT4" s="453"/>
      <c r="AU4" s="453"/>
      <c r="AV4" s="453"/>
      <c r="AW4" s="453"/>
      <c r="AX4" s="453"/>
      <c r="AY4" s="453"/>
      <c r="AZ4" s="453"/>
      <c r="BA4" s="453"/>
      <c r="BB4" s="453"/>
      <c r="BC4" s="453"/>
      <c r="BD4" s="453"/>
      <c r="BE4" s="453"/>
      <c r="BF4" s="453"/>
      <c r="BG4" s="453"/>
      <c r="BH4" s="453"/>
      <c r="BI4" s="453"/>
      <c r="BJ4" s="453"/>
      <c r="BK4" s="453"/>
      <c r="BL4" s="453"/>
      <c r="BM4" s="453"/>
      <c r="BN4" s="453"/>
      <c r="BO4" s="453"/>
      <c r="BP4" s="87"/>
      <c r="BQ4" s="87"/>
      <c r="BR4" s="87"/>
      <c r="BS4" s="87"/>
      <c r="BT4" s="87"/>
      <c r="BU4" s="87"/>
    </row>
    <row r="5" spans="1:105">
      <c r="BP5" s="2"/>
      <c r="BQ5" s="2"/>
      <c r="BR5" s="2"/>
      <c r="BS5" s="2"/>
      <c r="BT5" s="2"/>
      <c r="BU5" s="2"/>
    </row>
    <row r="6" spans="1:105">
      <c r="A6" s="451" t="s">
        <v>801</v>
      </c>
      <c r="B6" s="451"/>
      <c r="C6" s="451"/>
      <c r="D6" s="451"/>
      <c r="E6" s="451"/>
      <c r="F6" s="451"/>
      <c r="G6" s="451"/>
      <c r="H6" s="451"/>
      <c r="I6" s="451"/>
      <c r="J6" s="451"/>
      <c r="K6" s="451"/>
      <c r="L6" s="451"/>
      <c r="M6" s="451"/>
      <c r="N6" s="451"/>
      <c r="O6" s="451"/>
      <c r="P6" s="451"/>
      <c r="Q6" s="451"/>
      <c r="R6" s="451"/>
      <c r="S6" s="451"/>
      <c r="T6" s="451"/>
      <c r="U6" s="451"/>
      <c r="V6" s="451"/>
      <c r="W6" s="451"/>
      <c r="X6" s="451"/>
      <c r="Y6" s="451"/>
      <c r="Z6" s="451"/>
      <c r="AA6" s="451"/>
      <c r="AB6" s="451"/>
      <c r="AC6" s="451"/>
      <c r="AD6" s="451"/>
      <c r="AE6" s="451"/>
      <c r="AF6" s="451"/>
      <c r="AG6" s="451"/>
      <c r="AH6" s="451"/>
      <c r="AI6" s="451"/>
      <c r="AJ6" s="451"/>
      <c r="AK6" s="451"/>
      <c r="AL6" s="451"/>
      <c r="AM6" s="451"/>
      <c r="AN6" s="451"/>
      <c r="AO6" s="451"/>
      <c r="AP6" s="451"/>
      <c r="AQ6" s="451"/>
      <c r="AR6" s="451"/>
      <c r="AS6" s="451"/>
      <c r="AT6" s="451"/>
      <c r="AU6" s="451"/>
      <c r="AV6" s="451"/>
      <c r="AW6" s="451"/>
      <c r="AX6" s="451"/>
      <c r="AY6" s="451"/>
      <c r="AZ6" s="451"/>
      <c r="BA6" s="451"/>
      <c r="BB6" s="451"/>
      <c r="BC6" s="451"/>
      <c r="BD6" s="451"/>
      <c r="BE6" s="451"/>
      <c r="BF6" s="451"/>
      <c r="BG6" s="451"/>
      <c r="BH6" s="451"/>
      <c r="BI6" s="451"/>
      <c r="BJ6" s="451"/>
      <c r="BK6" s="451"/>
      <c r="BL6" s="451"/>
      <c r="BM6" s="451"/>
      <c r="BN6" s="451"/>
      <c r="BO6" s="451"/>
      <c r="BP6" s="96"/>
      <c r="BQ6" s="96"/>
      <c r="BR6" s="96"/>
      <c r="BS6" s="96"/>
      <c r="BT6" s="96"/>
      <c r="BU6" s="96"/>
      <c r="BV6" s="96"/>
      <c r="BW6" s="96"/>
      <c r="BX6" s="96"/>
      <c r="BY6" s="96"/>
      <c r="BZ6" s="96"/>
      <c r="CA6" s="96"/>
      <c r="CB6" s="96"/>
      <c r="CC6" s="96"/>
      <c r="CD6" s="96"/>
      <c r="CE6" s="96"/>
      <c r="CF6" s="96"/>
      <c r="CG6" s="96"/>
      <c r="CH6" s="96"/>
      <c r="CI6" s="96"/>
      <c r="CJ6" s="96"/>
      <c r="CK6" s="96"/>
      <c r="CL6" s="96"/>
      <c r="CM6" s="96"/>
      <c r="CN6" s="96"/>
      <c r="CO6" s="96"/>
      <c r="CP6" s="96"/>
      <c r="CQ6" s="96"/>
      <c r="CR6" s="96"/>
      <c r="CS6" s="96"/>
      <c r="CT6" s="96"/>
      <c r="CU6" s="96"/>
      <c r="CV6" s="96"/>
      <c r="CW6" s="96"/>
      <c r="CX6" s="96"/>
      <c r="CY6" s="96"/>
      <c r="CZ6" s="96"/>
      <c r="DA6" s="96"/>
    </row>
    <row r="7" spans="1:105">
      <c r="A7" s="451" t="s">
        <v>299</v>
      </c>
      <c r="B7" s="451"/>
      <c r="C7" s="451"/>
      <c r="D7" s="451"/>
      <c r="E7" s="451"/>
      <c r="F7" s="451"/>
      <c r="G7" s="451"/>
      <c r="H7" s="451"/>
      <c r="I7" s="451"/>
      <c r="J7" s="451"/>
      <c r="K7" s="451"/>
      <c r="L7" s="451"/>
      <c r="M7" s="451"/>
      <c r="N7" s="451"/>
      <c r="O7" s="451"/>
      <c r="P7" s="451"/>
      <c r="Q7" s="451"/>
      <c r="R7" s="451"/>
      <c r="S7" s="451"/>
      <c r="T7" s="451"/>
      <c r="U7" s="451"/>
      <c r="V7" s="451"/>
      <c r="W7" s="451"/>
      <c r="X7" s="451"/>
      <c r="Y7" s="451"/>
      <c r="Z7" s="451"/>
      <c r="AA7" s="451"/>
      <c r="AB7" s="451"/>
      <c r="AC7" s="451"/>
      <c r="AD7" s="451"/>
      <c r="AE7" s="451"/>
      <c r="AF7" s="451"/>
      <c r="AG7" s="451"/>
      <c r="AH7" s="451"/>
      <c r="AI7" s="451"/>
      <c r="AJ7" s="451"/>
      <c r="AK7" s="451"/>
      <c r="AL7" s="451"/>
      <c r="AM7" s="451"/>
      <c r="AN7" s="451"/>
      <c r="AO7" s="451"/>
      <c r="AP7" s="451"/>
      <c r="AQ7" s="451"/>
      <c r="AR7" s="451"/>
      <c r="AS7" s="451"/>
      <c r="AT7" s="451"/>
      <c r="AU7" s="451"/>
      <c r="AV7" s="451"/>
      <c r="AW7" s="451"/>
      <c r="AX7" s="451"/>
      <c r="AY7" s="451"/>
      <c r="AZ7" s="451"/>
      <c r="BA7" s="451"/>
      <c r="BB7" s="451"/>
      <c r="BC7" s="451"/>
      <c r="BD7" s="451"/>
      <c r="BE7" s="451"/>
      <c r="BF7" s="451"/>
      <c r="BG7" s="451"/>
      <c r="BH7" s="451"/>
      <c r="BI7" s="451"/>
      <c r="BJ7" s="451"/>
      <c r="BK7" s="451"/>
      <c r="BL7" s="451"/>
      <c r="BM7" s="451"/>
      <c r="BN7" s="451"/>
      <c r="BO7" s="451"/>
      <c r="BP7" s="91"/>
      <c r="BQ7" s="91"/>
      <c r="BR7" s="91"/>
      <c r="BS7" s="91"/>
      <c r="BT7" s="91"/>
      <c r="BU7" s="91"/>
      <c r="BV7" s="91"/>
      <c r="BW7" s="91"/>
      <c r="BX7" s="91"/>
      <c r="BY7" s="91"/>
      <c r="BZ7" s="91"/>
      <c r="CA7" s="91"/>
      <c r="CB7" s="91"/>
      <c r="CC7" s="91"/>
      <c r="CD7" s="91"/>
      <c r="CE7" s="91"/>
      <c r="CF7" s="91"/>
      <c r="CG7" s="91"/>
      <c r="CH7" s="91"/>
      <c r="CI7" s="91"/>
      <c r="CJ7" s="91"/>
      <c r="CK7" s="91"/>
      <c r="CL7" s="91"/>
      <c r="CM7" s="91"/>
      <c r="CN7" s="91"/>
      <c r="CO7" s="91"/>
      <c r="CP7" s="91"/>
      <c r="CQ7" s="91"/>
      <c r="CR7" s="91"/>
      <c r="CS7" s="91"/>
      <c r="CT7" s="91"/>
      <c r="CU7" s="91"/>
      <c r="CV7" s="91"/>
      <c r="CW7" s="91"/>
      <c r="CX7" s="91"/>
      <c r="CY7" s="91"/>
      <c r="CZ7" s="91"/>
      <c r="DA7" s="91"/>
    </row>
    <row r="8" spans="1:105">
      <c r="A8" s="148"/>
      <c r="B8" s="148"/>
      <c r="C8" s="148"/>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c r="AL8" s="250"/>
      <c r="AM8" s="250"/>
      <c r="AN8" s="250"/>
      <c r="AO8" s="250"/>
      <c r="AP8" s="250"/>
      <c r="AQ8" s="250"/>
      <c r="AR8" s="250"/>
      <c r="AS8" s="250"/>
      <c r="AT8" s="250"/>
      <c r="AU8" s="250"/>
      <c r="AV8" s="250"/>
      <c r="AW8" s="250"/>
      <c r="AX8" s="250"/>
      <c r="AY8" s="250"/>
      <c r="AZ8" s="250"/>
      <c r="BA8" s="250"/>
      <c r="BB8" s="250"/>
      <c r="BC8" s="250"/>
      <c r="BD8" s="250"/>
      <c r="BE8" s="250"/>
      <c r="BF8" s="250"/>
      <c r="BG8" s="250"/>
      <c r="BH8" s="250"/>
      <c r="BI8" s="250"/>
      <c r="BJ8" s="250"/>
      <c r="BK8" s="250"/>
      <c r="BL8" s="250"/>
      <c r="BM8" s="250"/>
      <c r="BN8" s="250"/>
      <c r="BO8" s="250"/>
      <c r="BP8" s="91"/>
      <c r="BQ8" s="91"/>
      <c r="BR8" s="91"/>
      <c r="BS8" s="91"/>
      <c r="BT8" s="91"/>
      <c r="BU8" s="91"/>
      <c r="BV8" s="91"/>
      <c r="BW8" s="91"/>
      <c r="BX8" s="91"/>
      <c r="BY8" s="91"/>
      <c r="BZ8" s="91"/>
      <c r="CA8" s="91"/>
      <c r="CB8" s="91"/>
      <c r="CC8" s="91"/>
      <c r="CD8" s="91"/>
      <c r="CE8" s="91"/>
      <c r="CF8" s="91"/>
      <c r="CG8" s="91"/>
      <c r="CH8" s="91"/>
      <c r="CI8" s="91"/>
      <c r="CJ8" s="91"/>
      <c r="CK8" s="91"/>
      <c r="CL8" s="91"/>
      <c r="CM8" s="91"/>
      <c r="CN8" s="91"/>
      <c r="CO8" s="91"/>
      <c r="CP8" s="91"/>
      <c r="CQ8" s="91"/>
      <c r="CR8" s="91"/>
      <c r="CS8" s="91"/>
      <c r="CT8" s="91"/>
      <c r="CU8" s="91"/>
      <c r="CV8" s="91"/>
      <c r="CW8" s="91"/>
      <c r="CX8" s="91"/>
      <c r="CY8" s="91"/>
      <c r="CZ8" s="91"/>
      <c r="DA8" s="91"/>
    </row>
    <row r="9" spans="1:105">
      <c r="A9" s="429" t="s">
        <v>799</v>
      </c>
      <c r="B9" s="429"/>
      <c r="C9" s="429"/>
      <c r="D9" s="429"/>
      <c r="E9" s="429"/>
      <c r="F9" s="429"/>
      <c r="G9" s="429"/>
      <c r="H9" s="429"/>
      <c r="I9" s="429"/>
      <c r="J9" s="429"/>
      <c r="K9" s="429"/>
      <c r="L9" s="429"/>
      <c r="M9" s="429"/>
      <c r="N9" s="429"/>
      <c r="O9" s="429"/>
      <c r="P9" s="429"/>
      <c r="Q9" s="429"/>
      <c r="R9" s="429"/>
      <c r="S9" s="429"/>
      <c r="T9" s="429"/>
      <c r="U9" s="429"/>
      <c r="V9" s="429"/>
      <c r="W9" s="429"/>
      <c r="X9" s="429"/>
      <c r="Y9" s="429"/>
      <c r="Z9" s="429"/>
      <c r="AA9" s="429"/>
      <c r="AB9" s="429"/>
      <c r="AC9" s="429"/>
      <c r="AD9" s="429"/>
      <c r="AE9" s="429"/>
      <c r="AF9" s="429"/>
      <c r="AG9" s="429"/>
      <c r="AH9" s="429"/>
      <c r="AI9" s="429"/>
      <c r="AJ9" s="429"/>
      <c r="AK9" s="429"/>
      <c r="AL9" s="429"/>
      <c r="AM9" s="429"/>
      <c r="AN9" s="429"/>
      <c r="AO9" s="429"/>
      <c r="AP9" s="429"/>
      <c r="AQ9" s="429"/>
      <c r="AR9" s="429"/>
      <c r="AS9" s="429"/>
      <c r="AT9" s="429"/>
      <c r="AU9" s="429"/>
      <c r="AV9" s="429"/>
      <c r="AW9" s="429"/>
      <c r="AX9" s="429"/>
      <c r="AY9" s="429"/>
      <c r="AZ9" s="429"/>
      <c r="BA9" s="429"/>
      <c r="BB9" s="429"/>
      <c r="BC9" s="429"/>
      <c r="BD9" s="429"/>
      <c r="BE9" s="429"/>
      <c r="BF9" s="429"/>
      <c r="BG9" s="429"/>
      <c r="BH9" s="429"/>
      <c r="BI9" s="429"/>
      <c r="BJ9" s="429"/>
      <c r="BK9" s="429"/>
      <c r="BL9" s="429"/>
      <c r="BM9" s="429"/>
      <c r="BN9" s="429"/>
      <c r="BO9" s="429"/>
      <c r="BP9" s="2"/>
      <c r="BQ9" s="2"/>
      <c r="BR9" s="2"/>
      <c r="BS9" s="2"/>
      <c r="BT9" s="2"/>
      <c r="BU9" s="2"/>
    </row>
    <row r="10" spans="1:105">
      <c r="A10" s="97"/>
      <c r="B10" s="97"/>
      <c r="C10" s="97"/>
      <c r="D10" s="251"/>
      <c r="E10" s="251"/>
      <c r="F10" s="251"/>
      <c r="G10" s="251"/>
      <c r="H10" s="251"/>
      <c r="I10" s="251"/>
      <c r="J10" s="251"/>
      <c r="K10" s="251"/>
      <c r="L10" s="251"/>
      <c r="M10" s="251"/>
      <c r="N10" s="251"/>
      <c r="O10" s="251"/>
      <c r="P10" s="251"/>
      <c r="Q10" s="251"/>
      <c r="R10" s="251"/>
      <c r="S10" s="251"/>
      <c r="T10" s="251"/>
      <c r="U10" s="251"/>
      <c r="V10" s="251"/>
      <c r="W10" s="251"/>
      <c r="X10" s="251"/>
      <c r="Y10" s="251"/>
      <c r="Z10" s="251"/>
      <c r="AA10" s="251"/>
      <c r="AB10" s="251"/>
      <c r="AC10" s="251"/>
      <c r="AD10" s="251"/>
      <c r="AE10" s="251"/>
      <c r="AF10" s="251"/>
      <c r="AG10" s="251"/>
      <c r="AH10" s="251"/>
      <c r="AI10" s="251"/>
      <c r="AJ10" s="251"/>
      <c r="AK10" s="251"/>
      <c r="AL10" s="251"/>
      <c r="AM10" s="251"/>
      <c r="AN10" s="251"/>
      <c r="AO10" s="251"/>
      <c r="AP10" s="251"/>
      <c r="AQ10" s="251"/>
      <c r="AR10" s="251"/>
      <c r="AS10" s="251"/>
      <c r="AT10" s="251"/>
      <c r="AU10" s="251"/>
      <c r="AV10" s="251"/>
      <c r="AW10" s="251"/>
      <c r="AX10" s="251"/>
      <c r="AY10" s="251"/>
      <c r="AZ10" s="251"/>
      <c r="BA10" s="251"/>
      <c r="BB10" s="251"/>
      <c r="BC10" s="251"/>
      <c r="BD10" s="251"/>
      <c r="BE10" s="251"/>
      <c r="BF10" s="251"/>
      <c r="BG10" s="251"/>
      <c r="BH10" s="251"/>
      <c r="BI10" s="251"/>
      <c r="BJ10" s="251"/>
      <c r="BK10" s="251"/>
      <c r="BL10" s="251"/>
      <c r="BM10" s="251"/>
      <c r="BN10" s="253"/>
      <c r="BO10" s="251"/>
      <c r="BP10" s="87"/>
      <c r="BQ10" s="87"/>
      <c r="BR10" s="87"/>
      <c r="BS10" s="87"/>
      <c r="BT10" s="87"/>
      <c r="BU10" s="87"/>
    </row>
    <row r="11" spans="1:105" s="189" customFormat="1" ht="16.5" customHeight="1">
      <c r="A11" s="455" t="s">
        <v>1013</v>
      </c>
      <c r="B11" s="455"/>
      <c r="C11" s="455"/>
      <c r="D11" s="455"/>
      <c r="E11" s="455"/>
      <c r="F11" s="455"/>
      <c r="G11" s="455"/>
      <c r="H11" s="455"/>
      <c r="I11" s="455"/>
      <c r="J11" s="455"/>
      <c r="K11" s="455"/>
      <c r="L11" s="455"/>
      <c r="M11" s="455"/>
      <c r="N11" s="455"/>
      <c r="O11" s="455"/>
      <c r="P11" s="455"/>
      <c r="Q11" s="455"/>
      <c r="R11" s="455"/>
      <c r="S11" s="455"/>
      <c r="T11" s="455"/>
      <c r="U11" s="455"/>
      <c r="V11" s="455"/>
      <c r="W11" s="455"/>
      <c r="X11" s="455"/>
      <c r="Y11" s="455"/>
      <c r="Z11" s="455"/>
      <c r="AA11" s="455"/>
      <c r="AB11" s="455"/>
      <c r="AC11" s="455"/>
      <c r="AD11" s="455"/>
      <c r="AE11" s="455"/>
      <c r="AF11" s="455"/>
      <c r="AG11" s="455"/>
      <c r="AH11" s="455"/>
      <c r="AI11" s="455"/>
      <c r="AJ11" s="455"/>
      <c r="AK11" s="455"/>
      <c r="AL11" s="455"/>
      <c r="AM11" s="455"/>
      <c r="AN11" s="455"/>
      <c r="AO11" s="455"/>
      <c r="AP11" s="455"/>
      <c r="AQ11" s="455"/>
      <c r="AR11" s="455"/>
      <c r="AS11" s="455"/>
      <c r="AT11" s="455"/>
      <c r="AU11" s="455"/>
      <c r="AV11" s="455"/>
      <c r="AW11" s="455"/>
      <c r="AX11" s="455"/>
      <c r="AY11" s="455"/>
      <c r="AZ11" s="455"/>
      <c r="BA11" s="455"/>
      <c r="BB11" s="455"/>
      <c r="BC11" s="455"/>
      <c r="BD11" s="455"/>
      <c r="BE11" s="455"/>
      <c r="BF11" s="455"/>
      <c r="BG11" s="455"/>
      <c r="BH11" s="455"/>
      <c r="BI11" s="455"/>
      <c r="BJ11" s="455"/>
      <c r="BK11" s="455"/>
      <c r="BL11" s="455"/>
      <c r="BM11" s="455"/>
      <c r="BN11" s="455"/>
      <c r="BO11" s="455"/>
      <c r="BP11" s="302"/>
      <c r="BQ11" s="302"/>
      <c r="BR11" s="302"/>
      <c r="BS11" s="302"/>
      <c r="BT11" s="302"/>
      <c r="BU11" s="302"/>
      <c r="BV11" s="302"/>
      <c r="BW11" s="302"/>
      <c r="BX11" s="302"/>
      <c r="BY11" s="302"/>
      <c r="BZ11" s="302"/>
      <c r="CA11" s="302"/>
      <c r="CB11" s="302"/>
      <c r="CC11" s="302"/>
      <c r="CD11" s="302"/>
      <c r="CE11" s="302"/>
      <c r="CF11" s="302"/>
      <c r="CG11" s="302"/>
      <c r="CH11" s="302"/>
      <c r="CI11" s="302"/>
      <c r="CJ11" s="302"/>
      <c r="CK11" s="302"/>
      <c r="CL11" s="302"/>
      <c r="CM11" s="302"/>
      <c r="CN11" s="302"/>
      <c r="CO11" s="302"/>
      <c r="CP11" s="302"/>
      <c r="CQ11" s="302"/>
      <c r="CR11" s="302"/>
      <c r="CS11" s="302"/>
      <c r="CT11" s="302"/>
      <c r="CU11" s="302"/>
      <c r="CV11" s="302"/>
      <c r="CW11" s="302"/>
      <c r="CX11" s="302"/>
      <c r="CY11" s="302"/>
      <c r="CZ11" s="302"/>
      <c r="DA11" s="302"/>
    </row>
    <row r="12" spans="1:105" s="189" customFormat="1" ht="16.5" customHeight="1">
      <c r="A12" s="456" t="s">
        <v>1014</v>
      </c>
      <c r="B12" s="455"/>
      <c r="C12" s="455"/>
      <c r="D12" s="455"/>
      <c r="E12" s="455"/>
      <c r="F12" s="455"/>
      <c r="G12" s="455"/>
      <c r="H12" s="455"/>
      <c r="I12" s="455"/>
      <c r="J12" s="455"/>
      <c r="K12" s="455"/>
      <c r="L12" s="455"/>
      <c r="M12" s="455"/>
      <c r="N12" s="455"/>
      <c r="O12" s="455"/>
      <c r="P12" s="455"/>
      <c r="Q12" s="455"/>
      <c r="R12" s="455"/>
      <c r="S12" s="455"/>
      <c r="T12" s="455"/>
      <c r="U12" s="455"/>
      <c r="V12" s="455"/>
      <c r="W12" s="455"/>
      <c r="X12" s="455"/>
      <c r="Y12" s="455"/>
      <c r="Z12" s="455"/>
      <c r="AA12" s="455"/>
      <c r="AB12" s="455"/>
      <c r="AC12" s="455"/>
      <c r="AD12" s="455"/>
      <c r="AE12" s="455"/>
      <c r="AF12" s="455"/>
      <c r="AG12" s="455"/>
      <c r="AH12" s="455"/>
      <c r="AI12" s="455"/>
      <c r="AJ12" s="455"/>
      <c r="AK12" s="455"/>
      <c r="AL12" s="455"/>
      <c r="AM12" s="455"/>
      <c r="AN12" s="455"/>
      <c r="AO12" s="455"/>
      <c r="AP12" s="455"/>
      <c r="AQ12" s="455"/>
      <c r="AR12" s="455"/>
      <c r="AS12" s="455"/>
      <c r="AT12" s="455"/>
      <c r="AU12" s="455"/>
      <c r="AV12" s="455"/>
      <c r="AW12" s="455"/>
      <c r="AX12" s="455"/>
      <c r="AY12" s="455"/>
      <c r="AZ12" s="455"/>
      <c r="BA12" s="455"/>
      <c r="BB12" s="455"/>
      <c r="BC12" s="455"/>
      <c r="BD12" s="455"/>
      <c r="BE12" s="455"/>
      <c r="BF12" s="455"/>
      <c r="BG12" s="455"/>
      <c r="BH12" s="455"/>
      <c r="BI12" s="455"/>
      <c r="BJ12" s="455"/>
      <c r="BK12" s="455"/>
      <c r="BL12" s="455"/>
      <c r="BM12" s="455"/>
      <c r="BN12" s="455"/>
      <c r="BO12" s="455"/>
      <c r="BP12" s="302"/>
      <c r="BQ12" s="302"/>
      <c r="BR12" s="302"/>
      <c r="BS12" s="302"/>
      <c r="BT12" s="302"/>
      <c r="BU12" s="302"/>
      <c r="BV12" s="302"/>
      <c r="BW12" s="302"/>
      <c r="BX12" s="302"/>
      <c r="BY12" s="302"/>
      <c r="BZ12" s="302"/>
      <c r="CA12" s="302"/>
      <c r="CB12" s="302"/>
      <c r="CC12" s="302"/>
      <c r="CD12" s="302"/>
      <c r="CE12" s="302"/>
      <c r="CF12" s="302"/>
      <c r="CG12" s="302"/>
      <c r="CH12" s="302"/>
      <c r="CI12" s="302"/>
      <c r="CJ12" s="302"/>
      <c r="CK12" s="302"/>
      <c r="CL12" s="302"/>
      <c r="CM12" s="302"/>
      <c r="CN12" s="302"/>
      <c r="CO12" s="302"/>
      <c r="CP12" s="302"/>
      <c r="CQ12" s="302"/>
      <c r="CR12" s="302"/>
      <c r="CS12" s="302"/>
      <c r="CT12" s="302"/>
      <c r="CU12" s="302"/>
      <c r="CV12" s="302"/>
      <c r="CW12" s="302"/>
      <c r="CX12" s="302"/>
      <c r="CY12" s="302"/>
      <c r="CZ12" s="302"/>
      <c r="DA12" s="302"/>
    </row>
    <row r="13" spans="1:105" s="189" customFormat="1" ht="18" customHeight="1">
      <c r="A13" s="454" t="s">
        <v>302</v>
      </c>
      <c r="B13" s="454"/>
      <c r="C13" s="454"/>
      <c r="D13" s="454"/>
      <c r="E13" s="454"/>
      <c r="F13" s="454"/>
      <c r="G13" s="454"/>
      <c r="H13" s="454"/>
      <c r="I13" s="454"/>
      <c r="J13" s="454"/>
      <c r="K13" s="454"/>
      <c r="L13" s="454"/>
      <c r="M13" s="454"/>
      <c r="N13" s="454"/>
      <c r="O13" s="454"/>
      <c r="P13" s="454"/>
      <c r="Q13" s="454"/>
      <c r="R13" s="454"/>
      <c r="S13" s="454"/>
      <c r="T13" s="454"/>
      <c r="U13" s="454"/>
      <c r="V13" s="454"/>
      <c r="W13" s="454"/>
      <c r="X13" s="454"/>
      <c r="Y13" s="454"/>
      <c r="Z13" s="454"/>
      <c r="AA13" s="454"/>
      <c r="AB13" s="454"/>
      <c r="AC13" s="454"/>
      <c r="AD13" s="454"/>
      <c r="AE13" s="454"/>
      <c r="AF13" s="454"/>
      <c r="AG13" s="454"/>
      <c r="AH13" s="454"/>
      <c r="AI13" s="454"/>
      <c r="AJ13" s="454"/>
      <c r="AK13" s="454"/>
      <c r="AL13" s="454"/>
      <c r="AM13" s="454"/>
      <c r="AN13" s="454"/>
      <c r="AO13" s="454"/>
      <c r="AP13" s="454"/>
      <c r="AQ13" s="454"/>
      <c r="AR13" s="454"/>
      <c r="AS13" s="454"/>
      <c r="AT13" s="454"/>
      <c r="AU13" s="454"/>
      <c r="AV13" s="454"/>
      <c r="AW13" s="454"/>
      <c r="AX13" s="454"/>
      <c r="AY13" s="454"/>
      <c r="AZ13" s="454"/>
      <c r="BA13" s="454"/>
      <c r="BB13" s="454"/>
      <c r="BC13" s="454"/>
      <c r="BD13" s="454"/>
      <c r="BE13" s="454"/>
      <c r="BF13" s="454"/>
      <c r="BG13" s="454"/>
      <c r="BH13" s="454"/>
      <c r="BI13" s="454"/>
      <c r="BJ13" s="454"/>
      <c r="BK13" s="454"/>
      <c r="BL13" s="454"/>
      <c r="BM13" s="454"/>
      <c r="BN13" s="454"/>
      <c r="BO13" s="454"/>
      <c r="BP13" s="302"/>
      <c r="BQ13" s="302"/>
      <c r="BR13" s="302"/>
      <c r="BS13" s="302"/>
      <c r="BT13" s="302"/>
      <c r="BU13" s="302"/>
      <c r="BV13" s="302"/>
      <c r="BW13" s="302"/>
      <c r="BX13" s="302"/>
      <c r="BY13" s="302"/>
      <c r="BZ13" s="302"/>
      <c r="CA13" s="302"/>
      <c r="CB13" s="302"/>
      <c r="CC13" s="302"/>
      <c r="CD13" s="302"/>
      <c r="CE13" s="302"/>
      <c r="CF13" s="302"/>
      <c r="CG13" s="302"/>
      <c r="CH13" s="302"/>
      <c r="CI13" s="302"/>
      <c r="CJ13" s="302"/>
      <c r="CK13" s="302"/>
      <c r="CL13" s="302"/>
      <c r="CM13" s="302"/>
      <c r="CN13" s="302"/>
      <c r="CO13" s="302"/>
      <c r="CP13" s="302"/>
      <c r="CQ13" s="302"/>
      <c r="CR13" s="302"/>
      <c r="CS13" s="302"/>
      <c r="CT13" s="302"/>
      <c r="CU13" s="302"/>
      <c r="CV13" s="302"/>
      <c r="CW13" s="302"/>
      <c r="CX13" s="302"/>
      <c r="CY13" s="302"/>
      <c r="CZ13" s="302"/>
      <c r="DA13" s="302"/>
    </row>
    <row r="14" spans="1:105">
      <c r="A14" s="419"/>
      <c r="B14" s="419"/>
      <c r="C14" s="419"/>
      <c r="D14" s="419"/>
      <c r="E14" s="419"/>
      <c r="F14" s="419"/>
      <c r="G14" s="419"/>
      <c r="H14" s="419"/>
      <c r="I14" s="419"/>
      <c r="J14" s="419"/>
      <c r="K14" s="419"/>
      <c r="L14" s="419"/>
      <c r="M14" s="419"/>
      <c r="N14" s="419"/>
      <c r="O14" s="419"/>
      <c r="P14" s="419"/>
      <c r="Q14" s="419"/>
      <c r="R14" s="419"/>
      <c r="S14" s="419"/>
      <c r="T14" s="419"/>
      <c r="U14" s="419"/>
      <c r="V14" s="419"/>
      <c r="W14" s="419"/>
      <c r="X14" s="419"/>
      <c r="Y14" s="419"/>
      <c r="Z14" s="419"/>
      <c r="AA14" s="419"/>
      <c r="AB14" s="419"/>
      <c r="AC14" s="419"/>
      <c r="AD14" s="419"/>
      <c r="AE14" s="419"/>
      <c r="AF14" s="419"/>
      <c r="AG14" s="419"/>
      <c r="AH14" s="419"/>
      <c r="AI14" s="419"/>
      <c r="AJ14" s="419"/>
      <c r="AK14" s="419"/>
      <c r="AL14" s="419"/>
      <c r="AM14" s="419"/>
      <c r="AN14" s="419"/>
      <c r="AO14" s="419"/>
      <c r="AP14" s="419"/>
      <c r="AQ14" s="419"/>
      <c r="AR14" s="419"/>
      <c r="AS14" s="419"/>
      <c r="AT14" s="419"/>
      <c r="AU14" s="419"/>
      <c r="AV14" s="419"/>
      <c r="AW14" s="419"/>
      <c r="AX14" s="419"/>
      <c r="AY14" s="419"/>
      <c r="AZ14" s="419"/>
      <c r="BA14" s="419"/>
      <c r="BB14" s="419"/>
      <c r="BC14" s="419"/>
      <c r="BD14" s="419"/>
      <c r="BE14" s="419"/>
      <c r="BF14" s="419"/>
      <c r="BG14" s="419"/>
      <c r="BH14" s="419"/>
      <c r="BI14" s="419"/>
      <c r="BJ14" s="419"/>
      <c r="BK14" s="419"/>
      <c r="BL14" s="419"/>
      <c r="BM14" s="419"/>
      <c r="BN14" s="419"/>
      <c r="BO14" s="298"/>
      <c r="BP14" s="12"/>
      <c r="BQ14" s="12"/>
      <c r="BR14" s="12"/>
      <c r="BS14" s="12"/>
      <c r="BT14" s="12"/>
      <c r="BU14" s="12"/>
      <c r="BV14" s="12"/>
      <c r="BW14" s="12"/>
      <c r="BX14" s="2"/>
      <c r="BY14" s="2"/>
      <c r="BZ14" s="2"/>
      <c r="CA14" s="2"/>
      <c r="CB14" s="2"/>
      <c r="CC14" s="2"/>
      <c r="CD14" s="2"/>
      <c r="CE14" s="2"/>
      <c r="CF14" s="2"/>
      <c r="CG14" s="2"/>
      <c r="CH14" s="2"/>
      <c r="CI14" s="2"/>
      <c r="CJ14" s="2"/>
      <c r="CK14" s="2"/>
      <c r="CL14" s="2"/>
      <c r="CM14" s="2"/>
      <c r="CN14" s="2"/>
      <c r="CO14" s="2"/>
      <c r="CP14" s="2"/>
      <c r="CQ14" s="2"/>
      <c r="CR14" s="2"/>
      <c r="CS14" s="2"/>
    </row>
    <row r="15" spans="1:105" s="189" customFormat="1" ht="53.25" customHeight="1">
      <c r="A15" s="457" t="s">
        <v>167</v>
      </c>
      <c r="B15" s="460" t="s">
        <v>31</v>
      </c>
      <c r="C15" s="460" t="s">
        <v>303</v>
      </c>
      <c r="D15" s="462" t="s">
        <v>146</v>
      </c>
      <c r="E15" s="463"/>
      <c r="F15" s="463"/>
      <c r="G15" s="463"/>
      <c r="H15" s="463"/>
      <c r="I15" s="463"/>
      <c r="J15" s="463"/>
      <c r="K15" s="463"/>
      <c r="L15" s="463"/>
      <c r="M15" s="463"/>
      <c r="N15" s="463"/>
      <c r="O15" s="463"/>
      <c r="P15" s="463"/>
      <c r="Q15" s="463"/>
      <c r="R15" s="463"/>
      <c r="S15" s="463"/>
      <c r="T15" s="463"/>
      <c r="U15" s="463"/>
      <c r="V15" s="463"/>
      <c r="W15" s="463"/>
      <c r="X15" s="463"/>
      <c r="Y15" s="463"/>
      <c r="Z15" s="463"/>
      <c r="AA15" s="463"/>
      <c r="AB15" s="463"/>
      <c r="AC15" s="463"/>
      <c r="AD15" s="463"/>
      <c r="AE15" s="463"/>
      <c r="AF15" s="463"/>
      <c r="AG15" s="463"/>
      <c r="AH15" s="463"/>
      <c r="AI15" s="463"/>
      <c r="AJ15" s="463"/>
      <c r="AK15" s="463"/>
      <c r="AL15" s="463"/>
      <c r="AM15" s="463"/>
      <c r="AN15" s="463"/>
      <c r="AO15" s="463"/>
      <c r="AP15" s="463"/>
      <c r="AQ15" s="463"/>
      <c r="AR15" s="463"/>
      <c r="AS15" s="463"/>
      <c r="AT15" s="463"/>
      <c r="AU15" s="463"/>
      <c r="AV15" s="463"/>
      <c r="AW15" s="463"/>
      <c r="AX15" s="463"/>
      <c r="AY15" s="463"/>
      <c r="AZ15" s="463"/>
      <c r="BA15" s="463"/>
      <c r="BB15" s="463"/>
      <c r="BC15" s="463"/>
      <c r="BD15" s="463"/>
      <c r="BE15" s="463"/>
      <c r="BF15" s="463"/>
      <c r="BG15" s="463"/>
      <c r="BH15" s="463"/>
      <c r="BI15" s="463"/>
      <c r="BJ15" s="463"/>
      <c r="BK15" s="463"/>
      <c r="BL15" s="463"/>
      <c r="BM15" s="463"/>
      <c r="BN15" s="463"/>
      <c r="BO15" s="461" t="s">
        <v>23</v>
      </c>
      <c r="BP15" s="299"/>
      <c r="BQ15" s="299"/>
      <c r="BR15" s="299"/>
      <c r="BS15" s="299"/>
      <c r="BT15" s="299"/>
      <c r="BU15" s="299"/>
      <c r="BV15" s="299"/>
      <c r="BW15" s="299"/>
    </row>
    <row r="16" spans="1:105" s="189" customFormat="1" ht="18" customHeight="1">
      <c r="A16" s="458"/>
      <c r="B16" s="460"/>
      <c r="C16" s="460"/>
      <c r="D16" s="464"/>
      <c r="E16" s="465"/>
      <c r="F16" s="465"/>
      <c r="G16" s="465"/>
      <c r="H16" s="465"/>
      <c r="I16" s="465"/>
      <c r="J16" s="465"/>
      <c r="K16" s="465"/>
      <c r="L16" s="465"/>
      <c r="M16" s="465"/>
      <c r="N16" s="465"/>
      <c r="O16" s="465"/>
      <c r="P16" s="465"/>
      <c r="Q16" s="465"/>
      <c r="R16" s="465"/>
      <c r="S16" s="465"/>
      <c r="T16" s="465"/>
      <c r="U16" s="465"/>
      <c r="V16" s="465"/>
      <c r="W16" s="465"/>
      <c r="X16" s="465"/>
      <c r="Y16" s="465"/>
      <c r="Z16" s="465"/>
      <c r="AA16" s="465"/>
      <c r="AB16" s="465"/>
      <c r="AC16" s="465"/>
      <c r="AD16" s="465"/>
      <c r="AE16" s="465"/>
      <c r="AF16" s="465"/>
      <c r="AG16" s="465"/>
      <c r="AH16" s="465"/>
      <c r="AI16" s="465"/>
      <c r="AJ16" s="465"/>
      <c r="AK16" s="465"/>
      <c r="AL16" s="465"/>
      <c r="AM16" s="465"/>
      <c r="AN16" s="465"/>
      <c r="AO16" s="465"/>
      <c r="AP16" s="465"/>
      <c r="AQ16" s="465"/>
      <c r="AR16" s="465"/>
      <c r="AS16" s="465"/>
      <c r="AT16" s="465"/>
      <c r="AU16" s="465"/>
      <c r="AV16" s="465"/>
      <c r="AW16" s="465"/>
      <c r="AX16" s="465"/>
      <c r="AY16" s="465"/>
      <c r="AZ16" s="465"/>
      <c r="BA16" s="465"/>
      <c r="BB16" s="465"/>
      <c r="BC16" s="465"/>
      <c r="BD16" s="465"/>
      <c r="BE16" s="465"/>
      <c r="BF16" s="465"/>
      <c r="BG16" s="465"/>
      <c r="BH16" s="465"/>
      <c r="BI16" s="465"/>
      <c r="BJ16" s="465"/>
      <c r="BK16" s="465"/>
      <c r="BL16" s="465"/>
      <c r="BM16" s="465"/>
      <c r="BN16" s="465"/>
      <c r="BO16" s="461"/>
    </row>
    <row r="17" spans="1:67" s="189" customFormat="1" ht="36" customHeight="1">
      <c r="A17" s="458"/>
      <c r="B17" s="460"/>
      <c r="C17" s="460"/>
      <c r="D17" s="466" t="s">
        <v>958</v>
      </c>
      <c r="E17" s="467"/>
      <c r="F17" s="467"/>
      <c r="G17" s="467"/>
      <c r="H17" s="467"/>
      <c r="I17" s="467"/>
      <c r="J17" s="467"/>
      <c r="K17" s="467"/>
      <c r="L17" s="468"/>
      <c r="M17" s="466" t="s">
        <v>959</v>
      </c>
      <c r="N17" s="467"/>
      <c r="O17" s="467"/>
      <c r="P17" s="467"/>
      <c r="Q17" s="467"/>
      <c r="R17" s="467"/>
      <c r="S17" s="467"/>
      <c r="T17" s="467"/>
      <c r="U17" s="468"/>
      <c r="V17" s="466" t="s">
        <v>960</v>
      </c>
      <c r="W17" s="467"/>
      <c r="X17" s="467"/>
      <c r="Y17" s="467"/>
      <c r="Z17" s="467"/>
      <c r="AA17" s="467"/>
      <c r="AB17" s="467"/>
      <c r="AC17" s="467"/>
      <c r="AD17" s="468"/>
      <c r="AE17" s="466" t="s">
        <v>961</v>
      </c>
      <c r="AF17" s="467"/>
      <c r="AG17" s="467"/>
      <c r="AH17" s="467"/>
      <c r="AI17" s="467"/>
      <c r="AJ17" s="467"/>
      <c r="AK17" s="467"/>
      <c r="AL17" s="467"/>
      <c r="AM17" s="468"/>
      <c r="AN17" s="466" t="s">
        <v>965</v>
      </c>
      <c r="AO17" s="467"/>
      <c r="AP17" s="467"/>
      <c r="AQ17" s="467"/>
      <c r="AR17" s="467"/>
      <c r="AS17" s="467"/>
      <c r="AT17" s="467"/>
      <c r="AU17" s="467"/>
      <c r="AV17" s="468"/>
      <c r="AW17" s="466" t="s">
        <v>962</v>
      </c>
      <c r="AX17" s="467"/>
      <c r="AY17" s="467"/>
      <c r="AZ17" s="467"/>
      <c r="BA17" s="467"/>
      <c r="BB17" s="467"/>
      <c r="BC17" s="467"/>
      <c r="BD17" s="467"/>
      <c r="BE17" s="468"/>
      <c r="BF17" s="466" t="s">
        <v>963</v>
      </c>
      <c r="BG17" s="467"/>
      <c r="BH17" s="467"/>
      <c r="BI17" s="467"/>
      <c r="BJ17" s="467"/>
      <c r="BK17" s="467"/>
      <c r="BL17" s="467"/>
      <c r="BM17" s="467"/>
      <c r="BN17" s="468"/>
      <c r="BO17" s="461"/>
    </row>
    <row r="18" spans="1:67" s="189" customFormat="1" ht="52.5" customHeight="1">
      <c r="A18" s="459"/>
      <c r="B18" s="460"/>
      <c r="C18" s="460"/>
      <c r="D18" s="300" t="s">
        <v>843</v>
      </c>
      <c r="E18" s="300" t="s">
        <v>948</v>
      </c>
      <c r="F18" s="300" t="s">
        <v>949</v>
      </c>
      <c r="G18" s="300" t="s">
        <v>950</v>
      </c>
      <c r="H18" s="300" t="s">
        <v>951</v>
      </c>
      <c r="I18" s="300" t="s">
        <v>952</v>
      </c>
      <c r="J18" s="300" t="s">
        <v>953</v>
      </c>
      <c r="K18" s="300" t="s">
        <v>954</v>
      </c>
      <c r="L18" s="300" t="s">
        <v>955</v>
      </c>
      <c r="M18" s="300" t="s">
        <v>843</v>
      </c>
      <c r="N18" s="300" t="s">
        <v>948</v>
      </c>
      <c r="O18" s="300" t="s">
        <v>949</v>
      </c>
      <c r="P18" s="300" t="s">
        <v>950</v>
      </c>
      <c r="Q18" s="300" t="s">
        <v>951</v>
      </c>
      <c r="R18" s="300" t="s">
        <v>952</v>
      </c>
      <c r="S18" s="300" t="s">
        <v>953</v>
      </c>
      <c r="T18" s="300" t="s">
        <v>954</v>
      </c>
      <c r="U18" s="300" t="s">
        <v>955</v>
      </c>
      <c r="V18" s="300" t="s">
        <v>843</v>
      </c>
      <c r="W18" s="300" t="s">
        <v>948</v>
      </c>
      <c r="X18" s="300" t="s">
        <v>949</v>
      </c>
      <c r="Y18" s="300" t="s">
        <v>950</v>
      </c>
      <c r="Z18" s="300" t="s">
        <v>951</v>
      </c>
      <c r="AA18" s="300" t="s">
        <v>952</v>
      </c>
      <c r="AB18" s="300" t="s">
        <v>953</v>
      </c>
      <c r="AC18" s="300" t="s">
        <v>954</v>
      </c>
      <c r="AD18" s="300" t="s">
        <v>955</v>
      </c>
      <c r="AE18" s="300" t="s">
        <v>843</v>
      </c>
      <c r="AF18" s="300" t="s">
        <v>948</v>
      </c>
      <c r="AG18" s="300" t="s">
        <v>949</v>
      </c>
      <c r="AH18" s="300" t="s">
        <v>950</v>
      </c>
      <c r="AI18" s="300" t="s">
        <v>951</v>
      </c>
      <c r="AJ18" s="300" t="s">
        <v>952</v>
      </c>
      <c r="AK18" s="300" t="s">
        <v>953</v>
      </c>
      <c r="AL18" s="300" t="s">
        <v>954</v>
      </c>
      <c r="AM18" s="300" t="s">
        <v>955</v>
      </c>
      <c r="AN18" s="300" t="s">
        <v>843</v>
      </c>
      <c r="AO18" s="300" t="s">
        <v>948</v>
      </c>
      <c r="AP18" s="300" t="s">
        <v>949</v>
      </c>
      <c r="AQ18" s="300" t="s">
        <v>950</v>
      </c>
      <c r="AR18" s="300" t="s">
        <v>951</v>
      </c>
      <c r="AS18" s="300" t="s">
        <v>952</v>
      </c>
      <c r="AT18" s="300" t="s">
        <v>953</v>
      </c>
      <c r="AU18" s="300" t="s">
        <v>954</v>
      </c>
      <c r="AV18" s="300" t="s">
        <v>955</v>
      </c>
      <c r="AW18" s="300" t="s">
        <v>843</v>
      </c>
      <c r="AX18" s="300" t="s">
        <v>948</v>
      </c>
      <c r="AY18" s="300" t="s">
        <v>949</v>
      </c>
      <c r="AZ18" s="300" t="s">
        <v>950</v>
      </c>
      <c r="BA18" s="300" t="s">
        <v>951</v>
      </c>
      <c r="BB18" s="300" t="s">
        <v>952</v>
      </c>
      <c r="BC18" s="300" t="s">
        <v>953</v>
      </c>
      <c r="BD18" s="300" t="s">
        <v>954</v>
      </c>
      <c r="BE18" s="300" t="s">
        <v>955</v>
      </c>
      <c r="BF18" s="300" t="s">
        <v>843</v>
      </c>
      <c r="BG18" s="300" t="s">
        <v>948</v>
      </c>
      <c r="BH18" s="300" t="s">
        <v>949</v>
      </c>
      <c r="BI18" s="300" t="s">
        <v>950</v>
      </c>
      <c r="BJ18" s="300" t="s">
        <v>951</v>
      </c>
      <c r="BK18" s="300" t="s">
        <v>952</v>
      </c>
      <c r="BL18" s="300" t="s">
        <v>953</v>
      </c>
      <c r="BM18" s="300" t="s">
        <v>954</v>
      </c>
      <c r="BN18" s="300" t="s">
        <v>955</v>
      </c>
      <c r="BO18" s="461"/>
    </row>
    <row r="19" spans="1:67" s="189" customFormat="1">
      <c r="A19" s="258">
        <v>1</v>
      </c>
      <c r="B19" s="258">
        <v>2</v>
      </c>
      <c r="C19" s="258">
        <v>3</v>
      </c>
      <c r="D19" s="301" t="s">
        <v>105</v>
      </c>
      <c r="E19" s="301" t="s">
        <v>106</v>
      </c>
      <c r="F19" s="301" t="s">
        <v>107</v>
      </c>
      <c r="G19" s="301" t="s">
        <v>108</v>
      </c>
      <c r="H19" s="301" t="s">
        <v>109</v>
      </c>
      <c r="I19" s="301" t="s">
        <v>110</v>
      </c>
      <c r="J19" s="301" t="s">
        <v>176</v>
      </c>
      <c r="K19" s="301" t="s">
        <v>956</v>
      </c>
      <c r="L19" s="301" t="s">
        <v>957</v>
      </c>
      <c r="M19" s="301" t="s">
        <v>177</v>
      </c>
      <c r="N19" s="301" t="s">
        <v>178</v>
      </c>
      <c r="O19" s="301" t="s">
        <v>977</v>
      </c>
      <c r="P19" s="301" t="s">
        <v>180</v>
      </c>
      <c r="Q19" s="301" t="s">
        <v>181</v>
      </c>
      <c r="R19" s="301" t="s">
        <v>182</v>
      </c>
      <c r="S19" s="301" t="s">
        <v>183</v>
      </c>
      <c r="T19" s="301" t="s">
        <v>978</v>
      </c>
      <c r="U19" s="301" t="s">
        <v>979</v>
      </c>
      <c r="V19" s="301" t="s">
        <v>186</v>
      </c>
      <c r="W19" s="301" t="s">
        <v>187</v>
      </c>
      <c r="X19" s="301" t="s">
        <v>188</v>
      </c>
      <c r="Y19" s="301" t="s">
        <v>189</v>
      </c>
      <c r="Z19" s="301" t="s">
        <v>980</v>
      </c>
      <c r="AA19" s="301" t="s">
        <v>981</v>
      </c>
      <c r="AB19" s="301" t="s">
        <v>325</v>
      </c>
      <c r="AC19" s="301" t="s">
        <v>982</v>
      </c>
      <c r="AD19" s="301" t="s">
        <v>983</v>
      </c>
      <c r="AE19" s="301" t="s">
        <v>192</v>
      </c>
      <c r="AF19" s="301" t="s">
        <v>193</v>
      </c>
      <c r="AG19" s="301" t="s">
        <v>194</v>
      </c>
      <c r="AH19" s="301" t="s">
        <v>195</v>
      </c>
      <c r="AI19" s="301" t="s">
        <v>196</v>
      </c>
      <c r="AJ19" s="301" t="s">
        <v>197</v>
      </c>
      <c r="AK19" s="301" t="s">
        <v>326</v>
      </c>
      <c r="AL19" s="301" t="s">
        <v>984</v>
      </c>
      <c r="AM19" s="301" t="s">
        <v>985</v>
      </c>
      <c r="AN19" s="301" t="s">
        <v>986</v>
      </c>
      <c r="AO19" s="301" t="s">
        <v>987</v>
      </c>
      <c r="AP19" s="301" t="s">
        <v>988</v>
      </c>
      <c r="AQ19" s="301" t="s">
        <v>989</v>
      </c>
      <c r="AR19" s="301" t="s">
        <v>990</v>
      </c>
      <c r="AS19" s="301" t="s">
        <v>991</v>
      </c>
      <c r="AT19" s="301" t="s">
        <v>992</v>
      </c>
      <c r="AU19" s="301" t="s">
        <v>993</v>
      </c>
      <c r="AV19" s="301" t="s">
        <v>994</v>
      </c>
      <c r="AW19" s="301" t="s">
        <v>995</v>
      </c>
      <c r="AX19" s="301" t="s">
        <v>996</v>
      </c>
      <c r="AY19" s="301" t="s">
        <v>997</v>
      </c>
      <c r="AZ19" s="301" t="s">
        <v>998</v>
      </c>
      <c r="BA19" s="301" t="s">
        <v>999</v>
      </c>
      <c r="BB19" s="301" t="s">
        <v>1000</v>
      </c>
      <c r="BC19" s="301" t="s">
        <v>1001</v>
      </c>
      <c r="BD19" s="301" t="s">
        <v>1002</v>
      </c>
      <c r="BE19" s="301" t="s">
        <v>1003</v>
      </c>
      <c r="BF19" s="301" t="s">
        <v>1004</v>
      </c>
      <c r="BG19" s="301" t="s">
        <v>1005</v>
      </c>
      <c r="BH19" s="301" t="s">
        <v>1006</v>
      </c>
      <c r="BI19" s="301" t="s">
        <v>1007</v>
      </c>
      <c r="BJ19" s="301" t="s">
        <v>1008</v>
      </c>
      <c r="BK19" s="301" t="s">
        <v>1009</v>
      </c>
      <c r="BL19" s="301" t="s">
        <v>1010</v>
      </c>
      <c r="BM19" s="301" t="s">
        <v>1011</v>
      </c>
      <c r="BN19" s="301" t="s">
        <v>1012</v>
      </c>
      <c r="BO19" s="301" t="s">
        <v>96</v>
      </c>
    </row>
    <row r="20" spans="1:67" s="189" customFormat="1" ht="49.5">
      <c r="A20" s="263"/>
      <c r="B20" s="283" t="s">
        <v>739</v>
      </c>
      <c r="C20" s="265" t="s">
        <v>725</v>
      </c>
      <c r="D20" s="265">
        <f t="shared" ref="D20:K20" si="0">D21</f>
        <v>0.5</v>
      </c>
      <c r="E20" s="265">
        <f t="shared" si="0"/>
        <v>0.5</v>
      </c>
      <c r="F20" s="265">
        <f t="shared" si="0"/>
        <v>0.5</v>
      </c>
      <c r="G20" s="265">
        <f t="shared" si="0"/>
        <v>0.5</v>
      </c>
      <c r="H20" s="265">
        <f t="shared" si="0"/>
        <v>0.5</v>
      </c>
      <c r="I20" s="265">
        <f t="shared" si="0"/>
        <v>0.5</v>
      </c>
      <c r="J20" s="265">
        <f t="shared" si="0"/>
        <v>0.5</v>
      </c>
      <c r="K20" s="265">
        <f t="shared" si="0"/>
        <v>0.5</v>
      </c>
      <c r="L20" s="265">
        <f>L33</f>
        <v>0.5</v>
      </c>
      <c r="M20" s="277" t="s">
        <v>606</v>
      </c>
      <c r="N20" s="277" t="s">
        <v>606</v>
      </c>
      <c r="O20" s="277" t="s">
        <v>606</v>
      </c>
      <c r="P20" s="277" t="s">
        <v>606</v>
      </c>
      <c r="Q20" s="277" t="s">
        <v>606</v>
      </c>
      <c r="R20" s="277" t="s">
        <v>606</v>
      </c>
      <c r="S20" s="277" t="s">
        <v>606</v>
      </c>
      <c r="T20" s="277" t="s">
        <v>606</v>
      </c>
      <c r="U20" s="277" t="s">
        <v>606</v>
      </c>
      <c r="V20" s="265">
        <f t="shared" ref="V20" si="1">V21</f>
        <v>0</v>
      </c>
      <c r="W20" s="265">
        <v>0</v>
      </c>
      <c r="X20" s="265">
        <f t="shared" ref="X20" si="2">X24</f>
        <v>0</v>
      </c>
      <c r="Y20" s="265">
        <v>0</v>
      </c>
      <c r="Z20" s="265">
        <v>0</v>
      </c>
      <c r="AA20" s="265">
        <v>0</v>
      </c>
      <c r="AB20" s="265">
        <v>0</v>
      </c>
      <c r="AC20" s="265">
        <v>0</v>
      </c>
      <c r="AD20" s="265">
        <v>0</v>
      </c>
      <c r="AE20" s="265">
        <f t="shared" ref="AE20:AE21" si="3">AE21</f>
        <v>0</v>
      </c>
      <c r="AF20" s="265">
        <v>0</v>
      </c>
      <c r="AG20" s="265">
        <f t="shared" ref="AG20" si="4">AG24</f>
        <v>0</v>
      </c>
      <c r="AH20" s="265">
        <v>0</v>
      </c>
      <c r="AI20" s="265">
        <v>0</v>
      </c>
      <c r="AJ20" s="265">
        <v>0</v>
      </c>
      <c r="AK20" s="265">
        <v>0</v>
      </c>
      <c r="AL20" s="265">
        <v>0</v>
      </c>
      <c r="AM20" s="265">
        <v>0</v>
      </c>
      <c r="AN20" s="265">
        <v>2</v>
      </c>
      <c r="AO20" s="265">
        <v>2</v>
      </c>
      <c r="AP20" s="265">
        <v>2</v>
      </c>
      <c r="AQ20" s="265">
        <v>2</v>
      </c>
      <c r="AR20" s="265">
        <v>2</v>
      </c>
      <c r="AS20" s="265">
        <v>2</v>
      </c>
      <c r="AT20" s="265">
        <v>2</v>
      </c>
      <c r="AU20" s="265">
        <v>2</v>
      </c>
      <c r="AV20" s="265">
        <v>2</v>
      </c>
      <c r="AW20" s="277" t="s">
        <v>606</v>
      </c>
      <c r="AX20" s="277" t="s">
        <v>606</v>
      </c>
      <c r="AY20" s="277" t="s">
        <v>606</v>
      </c>
      <c r="AZ20" s="277" t="s">
        <v>606</v>
      </c>
      <c r="BA20" s="277" t="s">
        <v>606</v>
      </c>
      <c r="BB20" s="277" t="s">
        <v>606</v>
      </c>
      <c r="BC20" s="277" t="s">
        <v>606</v>
      </c>
      <c r="BD20" s="277" t="s">
        <v>606</v>
      </c>
      <c r="BE20" s="277" t="s">
        <v>606</v>
      </c>
      <c r="BF20" s="277" t="s">
        <v>606</v>
      </c>
      <c r="BG20" s="277" t="s">
        <v>606</v>
      </c>
      <c r="BH20" s="277" t="s">
        <v>606</v>
      </c>
      <c r="BI20" s="277" t="s">
        <v>606</v>
      </c>
      <c r="BJ20" s="277" t="s">
        <v>606</v>
      </c>
      <c r="BK20" s="277" t="s">
        <v>606</v>
      </c>
      <c r="BL20" s="277" t="s">
        <v>606</v>
      </c>
      <c r="BM20" s="277" t="s">
        <v>606</v>
      </c>
      <c r="BN20" s="277" t="s">
        <v>606</v>
      </c>
      <c r="BO20" s="249" t="s">
        <v>964</v>
      </c>
    </row>
    <row r="21" spans="1:67" s="189" customFormat="1" ht="63">
      <c r="A21" s="273" t="s">
        <v>524</v>
      </c>
      <c r="B21" s="274" t="s">
        <v>677</v>
      </c>
      <c r="C21" s="265" t="s">
        <v>725</v>
      </c>
      <c r="D21" s="265">
        <f>D22</f>
        <v>0.5</v>
      </c>
      <c r="E21" s="265">
        <v>0.5</v>
      </c>
      <c r="F21" s="265">
        <v>0.5</v>
      </c>
      <c r="G21" s="265">
        <v>0.5</v>
      </c>
      <c r="H21" s="265">
        <v>0.5</v>
      </c>
      <c r="I21" s="265">
        <v>0.5</v>
      </c>
      <c r="J21" s="265">
        <v>0.5</v>
      </c>
      <c r="K21" s="265">
        <v>0.5</v>
      </c>
      <c r="L21" s="265" t="str">
        <f>L22</f>
        <v>нд</v>
      </c>
      <c r="M21" s="277" t="s">
        <v>606</v>
      </c>
      <c r="N21" s="277" t="s">
        <v>606</v>
      </c>
      <c r="O21" s="277" t="s">
        <v>606</v>
      </c>
      <c r="P21" s="277" t="s">
        <v>606</v>
      </c>
      <c r="Q21" s="277" t="s">
        <v>606</v>
      </c>
      <c r="R21" s="277" t="s">
        <v>606</v>
      </c>
      <c r="S21" s="277" t="s">
        <v>606</v>
      </c>
      <c r="T21" s="277" t="s">
        <v>606</v>
      </c>
      <c r="U21" s="277" t="s">
        <v>606</v>
      </c>
      <c r="V21" s="265">
        <f t="shared" ref="V21" si="5">V22</f>
        <v>0</v>
      </c>
      <c r="W21" s="265">
        <f t="shared" ref="W21" si="6">W24</f>
        <v>0</v>
      </c>
      <c r="X21" s="265">
        <v>0</v>
      </c>
      <c r="Y21" s="265">
        <v>0</v>
      </c>
      <c r="Z21" s="265">
        <v>0</v>
      </c>
      <c r="AA21" s="265">
        <v>0</v>
      </c>
      <c r="AB21" s="265">
        <v>0</v>
      </c>
      <c r="AC21" s="265">
        <v>0</v>
      </c>
      <c r="AD21" s="265" t="s">
        <v>606</v>
      </c>
      <c r="AE21" s="265">
        <f t="shared" si="3"/>
        <v>0</v>
      </c>
      <c r="AF21" s="265">
        <f t="shared" ref="AF21" si="7">AF24</f>
        <v>0</v>
      </c>
      <c r="AG21" s="265">
        <v>0</v>
      </c>
      <c r="AH21" s="265">
        <v>0</v>
      </c>
      <c r="AI21" s="265">
        <v>0</v>
      </c>
      <c r="AJ21" s="265">
        <v>0</v>
      </c>
      <c r="AK21" s="265">
        <v>0</v>
      </c>
      <c r="AL21" s="265">
        <v>0</v>
      </c>
      <c r="AM21" s="265" t="s">
        <v>606</v>
      </c>
      <c r="AN21" s="265">
        <v>2</v>
      </c>
      <c r="AO21" s="265">
        <v>2</v>
      </c>
      <c r="AP21" s="265">
        <v>2</v>
      </c>
      <c r="AQ21" s="265">
        <v>2</v>
      </c>
      <c r="AR21" s="265">
        <v>2</v>
      </c>
      <c r="AS21" s="265">
        <v>2</v>
      </c>
      <c r="AT21" s="265">
        <v>2</v>
      </c>
      <c r="AU21" s="265">
        <f>AU31</f>
        <v>2</v>
      </c>
      <c r="AV21" s="265" t="s">
        <v>606</v>
      </c>
      <c r="AW21" s="277" t="s">
        <v>606</v>
      </c>
      <c r="AX21" s="277" t="s">
        <v>606</v>
      </c>
      <c r="AY21" s="277" t="s">
        <v>606</v>
      </c>
      <c r="AZ21" s="277" t="s">
        <v>606</v>
      </c>
      <c r="BA21" s="277" t="s">
        <v>606</v>
      </c>
      <c r="BB21" s="277" t="s">
        <v>606</v>
      </c>
      <c r="BC21" s="277" t="s">
        <v>606</v>
      </c>
      <c r="BD21" s="277" t="s">
        <v>606</v>
      </c>
      <c r="BE21" s="277" t="s">
        <v>606</v>
      </c>
      <c r="BF21" s="277" t="s">
        <v>606</v>
      </c>
      <c r="BG21" s="277" t="s">
        <v>606</v>
      </c>
      <c r="BH21" s="277" t="s">
        <v>606</v>
      </c>
      <c r="BI21" s="277" t="s">
        <v>606</v>
      </c>
      <c r="BJ21" s="277" t="s">
        <v>606</v>
      </c>
      <c r="BK21" s="277" t="s">
        <v>606</v>
      </c>
      <c r="BL21" s="277" t="s">
        <v>606</v>
      </c>
      <c r="BM21" s="277" t="s">
        <v>606</v>
      </c>
      <c r="BN21" s="277" t="s">
        <v>606</v>
      </c>
      <c r="BO21" s="249" t="s">
        <v>964</v>
      </c>
    </row>
    <row r="22" spans="1:67" s="189" customFormat="1" ht="94.5">
      <c r="A22" s="273" t="s">
        <v>529</v>
      </c>
      <c r="B22" s="274" t="s">
        <v>735</v>
      </c>
      <c r="C22" s="265" t="s">
        <v>725</v>
      </c>
      <c r="D22" s="265">
        <f>D23</f>
        <v>0.5</v>
      </c>
      <c r="E22" s="265" t="s">
        <v>606</v>
      </c>
      <c r="F22" s="265" t="s">
        <v>606</v>
      </c>
      <c r="G22" s="265" t="s">
        <v>606</v>
      </c>
      <c r="H22" s="265" t="s">
        <v>606</v>
      </c>
      <c r="I22" s="265" t="s">
        <v>606</v>
      </c>
      <c r="J22" s="265" t="s">
        <v>606</v>
      </c>
      <c r="K22" s="265" t="s">
        <v>606</v>
      </c>
      <c r="L22" s="265" t="s">
        <v>606</v>
      </c>
      <c r="M22" s="277" t="s">
        <v>606</v>
      </c>
      <c r="N22" s="277" t="s">
        <v>606</v>
      </c>
      <c r="O22" s="277" t="s">
        <v>606</v>
      </c>
      <c r="P22" s="277" t="s">
        <v>606</v>
      </c>
      <c r="Q22" s="277" t="s">
        <v>606</v>
      </c>
      <c r="R22" s="277" t="s">
        <v>606</v>
      </c>
      <c r="S22" s="277" t="s">
        <v>606</v>
      </c>
      <c r="T22" s="277" t="s">
        <v>606</v>
      </c>
      <c r="U22" s="277" t="s">
        <v>606</v>
      </c>
      <c r="V22" s="265">
        <f>V23</f>
        <v>0</v>
      </c>
      <c r="W22" s="265" t="s">
        <v>606</v>
      </c>
      <c r="X22" s="265" t="s">
        <v>606</v>
      </c>
      <c r="Y22" s="265" t="s">
        <v>606</v>
      </c>
      <c r="Z22" s="265" t="s">
        <v>606</v>
      </c>
      <c r="AA22" s="265" t="s">
        <v>606</v>
      </c>
      <c r="AB22" s="265" t="s">
        <v>606</v>
      </c>
      <c r="AC22" s="265" t="s">
        <v>606</v>
      </c>
      <c r="AD22" s="265" t="s">
        <v>606</v>
      </c>
      <c r="AE22" s="265">
        <f>AE23</f>
        <v>0</v>
      </c>
      <c r="AF22" s="265" t="s">
        <v>606</v>
      </c>
      <c r="AG22" s="265" t="s">
        <v>606</v>
      </c>
      <c r="AH22" s="265" t="s">
        <v>606</v>
      </c>
      <c r="AI22" s="265" t="s">
        <v>606</v>
      </c>
      <c r="AJ22" s="265" t="s">
        <v>606</v>
      </c>
      <c r="AK22" s="265" t="s">
        <v>606</v>
      </c>
      <c r="AL22" s="265" t="s">
        <v>606</v>
      </c>
      <c r="AM22" s="265" t="s">
        <v>606</v>
      </c>
      <c r="AN22" s="265">
        <f>AN23</f>
        <v>2</v>
      </c>
      <c r="AO22" s="265" t="s">
        <v>606</v>
      </c>
      <c r="AP22" s="265" t="s">
        <v>606</v>
      </c>
      <c r="AQ22" s="265" t="s">
        <v>606</v>
      </c>
      <c r="AR22" s="265" t="s">
        <v>606</v>
      </c>
      <c r="AS22" s="265" t="s">
        <v>606</v>
      </c>
      <c r="AT22" s="265" t="s">
        <v>606</v>
      </c>
      <c r="AU22" s="265" t="s">
        <v>606</v>
      </c>
      <c r="AV22" s="265" t="s">
        <v>606</v>
      </c>
      <c r="AW22" s="277" t="s">
        <v>606</v>
      </c>
      <c r="AX22" s="277" t="s">
        <v>606</v>
      </c>
      <c r="AY22" s="277" t="s">
        <v>606</v>
      </c>
      <c r="AZ22" s="277" t="s">
        <v>606</v>
      </c>
      <c r="BA22" s="277" t="s">
        <v>606</v>
      </c>
      <c r="BB22" s="277" t="s">
        <v>606</v>
      </c>
      <c r="BC22" s="277" t="s">
        <v>606</v>
      </c>
      <c r="BD22" s="277" t="s">
        <v>606</v>
      </c>
      <c r="BE22" s="277" t="s">
        <v>606</v>
      </c>
      <c r="BF22" s="277" t="s">
        <v>606</v>
      </c>
      <c r="BG22" s="277" t="s">
        <v>606</v>
      </c>
      <c r="BH22" s="277" t="s">
        <v>606</v>
      </c>
      <c r="BI22" s="277" t="s">
        <v>606</v>
      </c>
      <c r="BJ22" s="277" t="s">
        <v>606</v>
      </c>
      <c r="BK22" s="277" t="s">
        <v>606</v>
      </c>
      <c r="BL22" s="277" t="s">
        <v>606</v>
      </c>
      <c r="BM22" s="277" t="s">
        <v>606</v>
      </c>
      <c r="BN22" s="277" t="s">
        <v>606</v>
      </c>
      <c r="BO22" s="249" t="s">
        <v>964</v>
      </c>
    </row>
    <row r="23" spans="1:67" s="189" customFormat="1" ht="90">
      <c r="A23" s="275" t="s">
        <v>576</v>
      </c>
      <c r="B23" s="276" t="s">
        <v>675</v>
      </c>
      <c r="C23" s="277" t="s">
        <v>726</v>
      </c>
      <c r="D23" s="277">
        <v>0.5</v>
      </c>
      <c r="E23" s="277" t="s">
        <v>606</v>
      </c>
      <c r="F23" s="277" t="s">
        <v>606</v>
      </c>
      <c r="G23" s="277" t="s">
        <v>606</v>
      </c>
      <c r="H23" s="277" t="s">
        <v>606</v>
      </c>
      <c r="I23" s="277" t="s">
        <v>606</v>
      </c>
      <c r="J23" s="277" t="s">
        <v>606</v>
      </c>
      <c r="K23" s="277" t="s">
        <v>606</v>
      </c>
      <c r="L23" s="277" t="s">
        <v>606</v>
      </c>
      <c r="M23" s="277" t="s">
        <v>606</v>
      </c>
      <c r="N23" s="277" t="s">
        <v>606</v>
      </c>
      <c r="O23" s="277" t="s">
        <v>606</v>
      </c>
      <c r="P23" s="277" t="s">
        <v>606</v>
      </c>
      <c r="Q23" s="277" t="s">
        <v>606</v>
      </c>
      <c r="R23" s="277" t="s">
        <v>606</v>
      </c>
      <c r="S23" s="277" t="s">
        <v>606</v>
      </c>
      <c r="T23" s="277" t="s">
        <v>606</v>
      </c>
      <c r="U23" s="277" t="s">
        <v>606</v>
      </c>
      <c r="V23" s="277">
        <v>0</v>
      </c>
      <c r="W23" s="277" t="s">
        <v>606</v>
      </c>
      <c r="X23" s="277" t="s">
        <v>606</v>
      </c>
      <c r="Y23" s="277" t="s">
        <v>606</v>
      </c>
      <c r="Z23" s="277" t="s">
        <v>606</v>
      </c>
      <c r="AA23" s="277" t="s">
        <v>606</v>
      </c>
      <c r="AB23" s="277" t="s">
        <v>606</v>
      </c>
      <c r="AC23" s="277" t="s">
        <v>606</v>
      </c>
      <c r="AD23" s="277" t="s">
        <v>606</v>
      </c>
      <c r="AE23" s="277">
        <v>0</v>
      </c>
      <c r="AF23" s="277" t="s">
        <v>606</v>
      </c>
      <c r="AG23" s="277" t="s">
        <v>606</v>
      </c>
      <c r="AH23" s="277" t="s">
        <v>606</v>
      </c>
      <c r="AI23" s="277" t="s">
        <v>606</v>
      </c>
      <c r="AJ23" s="277" t="s">
        <v>606</v>
      </c>
      <c r="AK23" s="277" t="s">
        <v>606</v>
      </c>
      <c r="AL23" s="277" t="s">
        <v>606</v>
      </c>
      <c r="AM23" s="277" t="s">
        <v>606</v>
      </c>
      <c r="AN23" s="277">
        <v>2</v>
      </c>
      <c r="AO23" s="277" t="s">
        <v>606</v>
      </c>
      <c r="AP23" s="277" t="s">
        <v>606</v>
      </c>
      <c r="AQ23" s="277" t="s">
        <v>606</v>
      </c>
      <c r="AR23" s="277" t="s">
        <v>606</v>
      </c>
      <c r="AS23" s="277" t="s">
        <v>606</v>
      </c>
      <c r="AT23" s="277" t="s">
        <v>606</v>
      </c>
      <c r="AU23" s="277" t="s">
        <v>606</v>
      </c>
      <c r="AV23" s="277" t="s">
        <v>606</v>
      </c>
      <c r="AW23" s="277" t="s">
        <v>606</v>
      </c>
      <c r="AX23" s="277" t="s">
        <v>606</v>
      </c>
      <c r="AY23" s="277" t="s">
        <v>606</v>
      </c>
      <c r="AZ23" s="277" t="s">
        <v>606</v>
      </c>
      <c r="BA23" s="277" t="s">
        <v>606</v>
      </c>
      <c r="BB23" s="277" t="s">
        <v>606</v>
      </c>
      <c r="BC23" s="277" t="s">
        <v>606</v>
      </c>
      <c r="BD23" s="277" t="s">
        <v>606</v>
      </c>
      <c r="BE23" s="277" t="s">
        <v>606</v>
      </c>
      <c r="BF23" s="277" t="s">
        <v>606</v>
      </c>
      <c r="BG23" s="277" t="s">
        <v>606</v>
      </c>
      <c r="BH23" s="277" t="s">
        <v>606</v>
      </c>
      <c r="BI23" s="277" t="s">
        <v>606</v>
      </c>
      <c r="BJ23" s="277" t="s">
        <v>606</v>
      </c>
      <c r="BK23" s="277" t="s">
        <v>606</v>
      </c>
      <c r="BL23" s="277" t="s">
        <v>606</v>
      </c>
      <c r="BM23" s="277" t="s">
        <v>606</v>
      </c>
      <c r="BN23" s="277" t="s">
        <v>606</v>
      </c>
      <c r="BO23" s="249" t="s">
        <v>964</v>
      </c>
    </row>
    <row r="24" spans="1:67" s="189" customFormat="1" ht="63">
      <c r="A24" s="273" t="s">
        <v>530</v>
      </c>
      <c r="B24" s="274" t="s">
        <v>736</v>
      </c>
      <c r="C24" s="265" t="s">
        <v>725</v>
      </c>
      <c r="D24" s="265" t="s">
        <v>606</v>
      </c>
      <c r="E24" s="265">
        <f>E25</f>
        <v>0.5</v>
      </c>
      <c r="F24" s="265">
        <f>F26</f>
        <v>0.5</v>
      </c>
      <c r="G24" s="265">
        <f>G27</f>
        <v>0.5</v>
      </c>
      <c r="H24" s="265">
        <f>H28</f>
        <v>0.5</v>
      </c>
      <c r="I24" s="265">
        <f>I29</f>
        <v>0.5</v>
      </c>
      <c r="J24" s="265">
        <f>J30</f>
        <v>0.5</v>
      </c>
      <c r="K24" s="265">
        <f>K32</f>
        <v>0.5</v>
      </c>
      <c r="L24" s="265" t="s">
        <v>606</v>
      </c>
      <c r="M24" s="277" t="s">
        <v>606</v>
      </c>
      <c r="N24" s="277" t="s">
        <v>606</v>
      </c>
      <c r="O24" s="277" t="s">
        <v>606</v>
      </c>
      <c r="P24" s="277" t="s">
        <v>606</v>
      </c>
      <c r="Q24" s="277" t="s">
        <v>606</v>
      </c>
      <c r="R24" s="277" t="s">
        <v>606</v>
      </c>
      <c r="S24" s="277" t="s">
        <v>606</v>
      </c>
      <c r="T24" s="277" t="s">
        <v>606</v>
      </c>
      <c r="U24" s="277" t="s">
        <v>606</v>
      </c>
      <c r="V24" s="265" t="s">
        <v>606</v>
      </c>
      <c r="W24" s="265">
        <v>0</v>
      </c>
      <c r="X24" s="265">
        <v>0</v>
      </c>
      <c r="Y24" s="265">
        <v>0</v>
      </c>
      <c r="Z24" s="265">
        <v>0</v>
      </c>
      <c r="AA24" s="265">
        <v>0</v>
      </c>
      <c r="AB24" s="265">
        <v>0</v>
      </c>
      <c r="AC24" s="265">
        <v>0</v>
      </c>
      <c r="AD24" s="265" t="s">
        <v>606</v>
      </c>
      <c r="AE24" s="265" t="s">
        <v>606</v>
      </c>
      <c r="AF24" s="265">
        <v>0</v>
      </c>
      <c r="AG24" s="265">
        <v>0</v>
      </c>
      <c r="AH24" s="265">
        <v>0</v>
      </c>
      <c r="AI24" s="265">
        <v>0</v>
      </c>
      <c r="AJ24" s="265">
        <v>0</v>
      </c>
      <c r="AK24" s="265">
        <v>0</v>
      </c>
      <c r="AL24" s="265">
        <v>0</v>
      </c>
      <c r="AM24" s="265" t="s">
        <v>606</v>
      </c>
      <c r="AN24" s="265" t="s">
        <v>606</v>
      </c>
      <c r="AO24" s="265">
        <f>AO25</f>
        <v>2</v>
      </c>
      <c r="AP24" s="265">
        <v>2</v>
      </c>
      <c r="AQ24" s="265">
        <v>2</v>
      </c>
      <c r="AR24" s="265">
        <v>2</v>
      </c>
      <c r="AS24" s="265">
        <v>2</v>
      </c>
      <c r="AT24" s="265">
        <v>2</v>
      </c>
      <c r="AU24" s="265">
        <v>2</v>
      </c>
      <c r="AV24" s="265" t="s">
        <v>606</v>
      </c>
      <c r="AW24" s="277" t="s">
        <v>606</v>
      </c>
      <c r="AX24" s="277" t="s">
        <v>606</v>
      </c>
      <c r="AY24" s="277" t="s">
        <v>606</v>
      </c>
      <c r="AZ24" s="277" t="s">
        <v>606</v>
      </c>
      <c r="BA24" s="277" t="s">
        <v>606</v>
      </c>
      <c r="BB24" s="277" t="s">
        <v>606</v>
      </c>
      <c r="BC24" s="277" t="s">
        <v>606</v>
      </c>
      <c r="BD24" s="277" t="s">
        <v>606</v>
      </c>
      <c r="BE24" s="277" t="s">
        <v>606</v>
      </c>
      <c r="BF24" s="277" t="s">
        <v>606</v>
      </c>
      <c r="BG24" s="277" t="s">
        <v>606</v>
      </c>
      <c r="BH24" s="277" t="s">
        <v>606</v>
      </c>
      <c r="BI24" s="277" t="s">
        <v>606</v>
      </c>
      <c r="BJ24" s="277" t="s">
        <v>606</v>
      </c>
      <c r="BK24" s="277" t="s">
        <v>606</v>
      </c>
      <c r="BL24" s="277" t="s">
        <v>606</v>
      </c>
      <c r="BM24" s="277" t="s">
        <v>606</v>
      </c>
      <c r="BN24" s="277" t="s">
        <v>606</v>
      </c>
      <c r="BO24" s="249" t="s">
        <v>964</v>
      </c>
    </row>
    <row r="25" spans="1:67" s="189" customFormat="1" ht="75">
      <c r="A25" s="275" t="s">
        <v>580</v>
      </c>
      <c r="B25" s="276" t="s">
        <v>672</v>
      </c>
      <c r="C25" s="277" t="s">
        <v>727</v>
      </c>
      <c r="D25" s="277" t="s">
        <v>606</v>
      </c>
      <c r="E25" s="277">
        <v>0.5</v>
      </c>
      <c r="F25" s="277" t="s">
        <v>606</v>
      </c>
      <c r="G25" s="277" t="s">
        <v>606</v>
      </c>
      <c r="H25" s="277" t="s">
        <v>606</v>
      </c>
      <c r="I25" s="277" t="s">
        <v>606</v>
      </c>
      <c r="J25" s="277" t="s">
        <v>606</v>
      </c>
      <c r="K25" s="277" t="s">
        <v>606</v>
      </c>
      <c r="L25" s="277" t="s">
        <v>606</v>
      </c>
      <c r="M25" s="277" t="s">
        <v>606</v>
      </c>
      <c r="N25" s="277" t="s">
        <v>606</v>
      </c>
      <c r="O25" s="277" t="s">
        <v>606</v>
      </c>
      <c r="P25" s="277" t="s">
        <v>606</v>
      </c>
      <c r="Q25" s="277" t="s">
        <v>606</v>
      </c>
      <c r="R25" s="277" t="s">
        <v>606</v>
      </c>
      <c r="S25" s="277" t="s">
        <v>606</v>
      </c>
      <c r="T25" s="277" t="s">
        <v>606</v>
      </c>
      <c r="U25" s="277" t="s">
        <v>606</v>
      </c>
      <c r="V25" s="277" t="s">
        <v>606</v>
      </c>
      <c r="W25" s="277">
        <v>0</v>
      </c>
      <c r="X25" s="277" t="s">
        <v>606</v>
      </c>
      <c r="Y25" s="277" t="s">
        <v>606</v>
      </c>
      <c r="Z25" s="277" t="s">
        <v>606</v>
      </c>
      <c r="AA25" s="277" t="s">
        <v>606</v>
      </c>
      <c r="AB25" s="277" t="s">
        <v>606</v>
      </c>
      <c r="AC25" s="277" t="s">
        <v>606</v>
      </c>
      <c r="AD25" s="277" t="s">
        <v>606</v>
      </c>
      <c r="AE25" s="277" t="s">
        <v>606</v>
      </c>
      <c r="AF25" s="277">
        <v>0</v>
      </c>
      <c r="AG25" s="277" t="s">
        <v>606</v>
      </c>
      <c r="AH25" s="277" t="s">
        <v>606</v>
      </c>
      <c r="AI25" s="277" t="s">
        <v>606</v>
      </c>
      <c r="AJ25" s="277" t="s">
        <v>606</v>
      </c>
      <c r="AK25" s="277" t="s">
        <v>606</v>
      </c>
      <c r="AL25" s="277" t="s">
        <v>606</v>
      </c>
      <c r="AM25" s="277" t="s">
        <v>606</v>
      </c>
      <c r="AN25" s="277" t="s">
        <v>606</v>
      </c>
      <c r="AO25" s="277">
        <v>2</v>
      </c>
      <c r="AP25" s="277" t="s">
        <v>606</v>
      </c>
      <c r="AQ25" s="277" t="s">
        <v>606</v>
      </c>
      <c r="AR25" s="277" t="s">
        <v>606</v>
      </c>
      <c r="AS25" s="277" t="s">
        <v>606</v>
      </c>
      <c r="AT25" s="277" t="s">
        <v>606</v>
      </c>
      <c r="AU25" s="277" t="s">
        <v>606</v>
      </c>
      <c r="AV25" s="277" t="s">
        <v>606</v>
      </c>
      <c r="AW25" s="277" t="s">
        <v>606</v>
      </c>
      <c r="AX25" s="277" t="s">
        <v>606</v>
      </c>
      <c r="AY25" s="277" t="s">
        <v>606</v>
      </c>
      <c r="AZ25" s="277" t="s">
        <v>606</v>
      </c>
      <c r="BA25" s="277" t="s">
        <v>606</v>
      </c>
      <c r="BB25" s="277" t="s">
        <v>606</v>
      </c>
      <c r="BC25" s="277" t="s">
        <v>606</v>
      </c>
      <c r="BD25" s="277" t="s">
        <v>606</v>
      </c>
      <c r="BE25" s="277" t="s">
        <v>606</v>
      </c>
      <c r="BF25" s="277" t="s">
        <v>606</v>
      </c>
      <c r="BG25" s="277" t="s">
        <v>606</v>
      </c>
      <c r="BH25" s="277" t="s">
        <v>606</v>
      </c>
      <c r="BI25" s="277" t="s">
        <v>606</v>
      </c>
      <c r="BJ25" s="277" t="s">
        <v>606</v>
      </c>
      <c r="BK25" s="277" t="s">
        <v>606</v>
      </c>
      <c r="BL25" s="277" t="s">
        <v>606</v>
      </c>
      <c r="BM25" s="277" t="s">
        <v>606</v>
      </c>
      <c r="BN25" s="277" t="s">
        <v>606</v>
      </c>
      <c r="BO25" s="249" t="s">
        <v>964</v>
      </c>
    </row>
    <row r="26" spans="1:67" s="189" customFormat="1" ht="75">
      <c r="A26" s="275" t="s">
        <v>580</v>
      </c>
      <c r="B26" s="276" t="s">
        <v>667</v>
      </c>
      <c r="C26" s="277" t="s">
        <v>730</v>
      </c>
      <c r="D26" s="277" t="s">
        <v>606</v>
      </c>
      <c r="E26" s="277" t="s">
        <v>606</v>
      </c>
      <c r="F26" s="277">
        <v>0.5</v>
      </c>
      <c r="G26" s="277" t="s">
        <v>606</v>
      </c>
      <c r="H26" s="277" t="s">
        <v>606</v>
      </c>
      <c r="I26" s="277" t="s">
        <v>606</v>
      </c>
      <c r="J26" s="277" t="s">
        <v>606</v>
      </c>
      <c r="K26" s="277" t="s">
        <v>606</v>
      </c>
      <c r="L26" s="277" t="s">
        <v>606</v>
      </c>
      <c r="M26" s="277" t="s">
        <v>606</v>
      </c>
      <c r="N26" s="277" t="s">
        <v>606</v>
      </c>
      <c r="O26" s="277" t="s">
        <v>606</v>
      </c>
      <c r="P26" s="277" t="s">
        <v>606</v>
      </c>
      <c r="Q26" s="277" t="s">
        <v>606</v>
      </c>
      <c r="R26" s="277" t="s">
        <v>606</v>
      </c>
      <c r="S26" s="277" t="s">
        <v>606</v>
      </c>
      <c r="T26" s="277" t="s">
        <v>606</v>
      </c>
      <c r="U26" s="277" t="s">
        <v>606</v>
      </c>
      <c r="V26" s="277" t="s">
        <v>606</v>
      </c>
      <c r="W26" s="277" t="s">
        <v>606</v>
      </c>
      <c r="X26" s="277">
        <v>0</v>
      </c>
      <c r="Y26" s="277" t="s">
        <v>606</v>
      </c>
      <c r="Z26" s="277" t="s">
        <v>606</v>
      </c>
      <c r="AA26" s="277" t="s">
        <v>606</v>
      </c>
      <c r="AB26" s="277" t="s">
        <v>606</v>
      </c>
      <c r="AC26" s="277" t="s">
        <v>606</v>
      </c>
      <c r="AD26" s="277" t="s">
        <v>606</v>
      </c>
      <c r="AE26" s="277" t="s">
        <v>606</v>
      </c>
      <c r="AF26" s="277" t="s">
        <v>606</v>
      </c>
      <c r="AG26" s="277">
        <v>0</v>
      </c>
      <c r="AH26" s="277" t="s">
        <v>606</v>
      </c>
      <c r="AI26" s="277" t="s">
        <v>606</v>
      </c>
      <c r="AJ26" s="277" t="s">
        <v>606</v>
      </c>
      <c r="AK26" s="277" t="s">
        <v>606</v>
      </c>
      <c r="AL26" s="277" t="s">
        <v>606</v>
      </c>
      <c r="AM26" s="277" t="s">
        <v>606</v>
      </c>
      <c r="AN26" s="277" t="s">
        <v>606</v>
      </c>
      <c r="AO26" s="277" t="s">
        <v>606</v>
      </c>
      <c r="AP26" s="277">
        <v>2</v>
      </c>
      <c r="AQ26" s="277" t="s">
        <v>606</v>
      </c>
      <c r="AR26" s="277" t="s">
        <v>606</v>
      </c>
      <c r="AS26" s="277" t="s">
        <v>606</v>
      </c>
      <c r="AT26" s="277" t="s">
        <v>606</v>
      </c>
      <c r="AU26" s="277" t="s">
        <v>606</v>
      </c>
      <c r="AV26" s="277" t="s">
        <v>606</v>
      </c>
      <c r="AW26" s="277" t="s">
        <v>606</v>
      </c>
      <c r="AX26" s="277" t="s">
        <v>606</v>
      </c>
      <c r="AY26" s="277" t="s">
        <v>606</v>
      </c>
      <c r="AZ26" s="277" t="s">
        <v>606</v>
      </c>
      <c r="BA26" s="277" t="s">
        <v>606</v>
      </c>
      <c r="BB26" s="277" t="s">
        <v>606</v>
      </c>
      <c r="BC26" s="277" t="s">
        <v>606</v>
      </c>
      <c r="BD26" s="277" t="s">
        <v>606</v>
      </c>
      <c r="BE26" s="277" t="s">
        <v>606</v>
      </c>
      <c r="BF26" s="277" t="s">
        <v>606</v>
      </c>
      <c r="BG26" s="277" t="s">
        <v>606</v>
      </c>
      <c r="BH26" s="277" t="s">
        <v>606</v>
      </c>
      <c r="BI26" s="277" t="s">
        <v>606</v>
      </c>
      <c r="BJ26" s="277" t="s">
        <v>606</v>
      </c>
      <c r="BK26" s="277" t="s">
        <v>606</v>
      </c>
      <c r="BL26" s="277" t="s">
        <v>606</v>
      </c>
      <c r="BM26" s="277" t="s">
        <v>606</v>
      </c>
      <c r="BN26" s="277" t="s">
        <v>606</v>
      </c>
      <c r="BO26" s="249" t="s">
        <v>964</v>
      </c>
    </row>
    <row r="27" spans="1:67" s="189" customFormat="1" ht="60">
      <c r="A27" s="275" t="s">
        <v>580</v>
      </c>
      <c r="B27" s="276" t="s">
        <v>668</v>
      </c>
      <c r="C27" s="277" t="s">
        <v>731</v>
      </c>
      <c r="D27" s="277" t="s">
        <v>606</v>
      </c>
      <c r="E27" s="277" t="s">
        <v>606</v>
      </c>
      <c r="F27" s="277" t="s">
        <v>606</v>
      </c>
      <c r="G27" s="277">
        <v>0.5</v>
      </c>
      <c r="H27" s="277" t="s">
        <v>606</v>
      </c>
      <c r="I27" s="277" t="s">
        <v>606</v>
      </c>
      <c r="J27" s="277" t="s">
        <v>606</v>
      </c>
      <c r="K27" s="277" t="s">
        <v>606</v>
      </c>
      <c r="L27" s="277" t="s">
        <v>606</v>
      </c>
      <c r="M27" s="277" t="s">
        <v>606</v>
      </c>
      <c r="N27" s="277" t="s">
        <v>606</v>
      </c>
      <c r="O27" s="277" t="s">
        <v>606</v>
      </c>
      <c r="P27" s="277" t="s">
        <v>606</v>
      </c>
      <c r="Q27" s="277" t="s">
        <v>606</v>
      </c>
      <c r="R27" s="277" t="s">
        <v>606</v>
      </c>
      <c r="S27" s="277" t="s">
        <v>606</v>
      </c>
      <c r="T27" s="277" t="s">
        <v>606</v>
      </c>
      <c r="U27" s="277" t="s">
        <v>606</v>
      </c>
      <c r="V27" s="277" t="s">
        <v>606</v>
      </c>
      <c r="W27" s="277" t="s">
        <v>606</v>
      </c>
      <c r="X27" s="277" t="s">
        <v>606</v>
      </c>
      <c r="Y27" s="277">
        <v>0</v>
      </c>
      <c r="Z27" s="277" t="s">
        <v>606</v>
      </c>
      <c r="AA27" s="277" t="s">
        <v>606</v>
      </c>
      <c r="AB27" s="277" t="s">
        <v>606</v>
      </c>
      <c r="AC27" s="277" t="s">
        <v>606</v>
      </c>
      <c r="AD27" s="277" t="s">
        <v>606</v>
      </c>
      <c r="AE27" s="277" t="s">
        <v>606</v>
      </c>
      <c r="AF27" s="277" t="s">
        <v>606</v>
      </c>
      <c r="AG27" s="277" t="s">
        <v>606</v>
      </c>
      <c r="AH27" s="277">
        <v>0</v>
      </c>
      <c r="AI27" s="277" t="s">
        <v>606</v>
      </c>
      <c r="AJ27" s="277" t="s">
        <v>606</v>
      </c>
      <c r="AK27" s="277" t="s">
        <v>606</v>
      </c>
      <c r="AL27" s="277" t="s">
        <v>606</v>
      </c>
      <c r="AM27" s="277" t="s">
        <v>606</v>
      </c>
      <c r="AN27" s="277" t="s">
        <v>606</v>
      </c>
      <c r="AO27" s="277" t="s">
        <v>606</v>
      </c>
      <c r="AP27" s="277" t="s">
        <v>606</v>
      </c>
      <c r="AQ27" s="277">
        <v>2</v>
      </c>
      <c r="AR27" s="277" t="s">
        <v>606</v>
      </c>
      <c r="AS27" s="277" t="s">
        <v>606</v>
      </c>
      <c r="AT27" s="277" t="s">
        <v>606</v>
      </c>
      <c r="AU27" s="277" t="s">
        <v>606</v>
      </c>
      <c r="AV27" s="277" t="s">
        <v>606</v>
      </c>
      <c r="AW27" s="277" t="s">
        <v>606</v>
      </c>
      <c r="AX27" s="277" t="s">
        <v>606</v>
      </c>
      <c r="AY27" s="277" t="s">
        <v>606</v>
      </c>
      <c r="AZ27" s="277" t="s">
        <v>606</v>
      </c>
      <c r="BA27" s="277" t="s">
        <v>606</v>
      </c>
      <c r="BB27" s="277" t="s">
        <v>606</v>
      </c>
      <c r="BC27" s="277" t="s">
        <v>606</v>
      </c>
      <c r="BD27" s="277" t="s">
        <v>606</v>
      </c>
      <c r="BE27" s="277" t="s">
        <v>606</v>
      </c>
      <c r="BF27" s="277" t="s">
        <v>606</v>
      </c>
      <c r="BG27" s="277" t="s">
        <v>606</v>
      </c>
      <c r="BH27" s="277" t="s">
        <v>606</v>
      </c>
      <c r="BI27" s="277" t="s">
        <v>606</v>
      </c>
      <c r="BJ27" s="277" t="s">
        <v>606</v>
      </c>
      <c r="BK27" s="277" t="s">
        <v>606</v>
      </c>
      <c r="BL27" s="277" t="s">
        <v>606</v>
      </c>
      <c r="BM27" s="277" t="s">
        <v>606</v>
      </c>
      <c r="BN27" s="277" t="s">
        <v>606</v>
      </c>
      <c r="BO27" s="249" t="s">
        <v>964</v>
      </c>
    </row>
    <row r="28" spans="1:67" s="189" customFormat="1" ht="120">
      <c r="A28" s="275" t="s">
        <v>580</v>
      </c>
      <c r="B28" s="276" t="s">
        <v>669</v>
      </c>
      <c r="C28" s="277" t="s">
        <v>732</v>
      </c>
      <c r="D28" s="277" t="s">
        <v>606</v>
      </c>
      <c r="E28" s="277" t="s">
        <v>606</v>
      </c>
      <c r="F28" s="277" t="s">
        <v>606</v>
      </c>
      <c r="G28" s="277" t="s">
        <v>606</v>
      </c>
      <c r="H28" s="277">
        <v>0.5</v>
      </c>
      <c r="I28" s="277" t="s">
        <v>606</v>
      </c>
      <c r="J28" s="277" t="s">
        <v>606</v>
      </c>
      <c r="K28" s="277" t="s">
        <v>606</v>
      </c>
      <c r="L28" s="277" t="s">
        <v>606</v>
      </c>
      <c r="M28" s="277" t="s">
        <v>606</v>
      </c>
      <c r="N28" s="277" t="s">
        <v>606</v>
      </c>
      <c r="O28" s="277" t="s">
        <v>606</v>
      </c>
      <c r="P28" s="277" t="s">
        <v>606</v>
      </c>
      <c r="Q28" s="277" t="s">
        <v>606</v>
      </c>
      <c r="R28" s="277" t="s">
        <v>606</v>
      </c>
      <c r="S28" s="277" t="s">
        <v>606</v>
      </c>
      <c r="T28" s="277" t="s">
        <v>606</v>
      </c>
      <c r="U28" s="277" t="s">
        <v>606</v>
      </c>
      <c r="V28" s="277" t="s">
        <v>606</v>
      </c>
      <c r="W28" s="277" t="s">
        <v>606</v>
      </c>
      <c r="X28" s="277" t="s">
        <v>606</v>
      </c>
      <c r="Y28" s="277" t="s">
        <v>606</v>
      </c>
      <c r="Z28" s="277">
        <v>0</v>
      </c>
      <c r="AA28" s="277" t="s">
        <v>606</v>
      </c>
      <c r="AB28" s="277" t="s">
        <v>606</v>
      </c>
      <c r="AC28" s="277" t="s">
        <v>606</v>
      </c>
      <c r="AD28" s="277" t="s">
        <v>606</v>
      </c>
      <c r="AE28" s="277" t="s">
        <v>606</v>
      </c>
      <c r="AF28" s="277" t="s">
        <v>606</v>
      </c>
      <c r="AG28" s="277" t="s">
        <v>606</v>
      </c>
      <c r="AH28" s="277" t="s">
        <v>606</v>
      </c>
      <c r="AI28" s="277">
        <v>0</v>
      </c>
      <c r="AJ28" s="277" t="s">
        <v>606</v>
      </c>
      <c r="AK28" s="277" t="s">
        <v>606</v>
      </c>
      <c r="AL28" s="277" t="s">
        <v>606</v>
      </c>
      <c r="AM28" s="277" t="s">
        <v>606</v>
      </c>
      <c r="AN28" s="277" t="s">
        <v>606</v>
      </c>
      <c r="AO28" s="277" t="s">
        <v>606</v>
      </c>
      <c r="AP28" s="277" t="s">
        <v>606</v>
      </c>
      <c r="AQ28" s="277" t="s">
        <v>606</v>
      </c>
      <c r="AR28" s="277">
        <v>2</v>
      </c>
      <c r="AS28" s="277" t="s">
        <v>606</v>
      </c>
      <c r="AT28" s="277" t="s">
        <v>606</v>
      </c>
      <c r="AU28" s="277" t="s">
        <v>606</v>
      </c>
      <c r="AV28" s="277" t="s">
        <v>606</v>
      </c>
      <c r="AW28" s="277" t="s">
        <v>606</v>
      </c>
      <c r="AX28" s="277" t="s">
        <v>606</v>
      </c>
      <c r="AY28" s="277" t="s">
        <v>606</v>
      </c>
      <c r="AZ28" s="277" t="s">
        <v>606</v>
      </c>
      <c r="BA28" s="277" t="s">
        <v>606</v>
      </c>
      <c r="BB28" s="277" t="s">
        <v>606</v>
      </c>
      <c r="BC28" s="277" t="s">
        <v>606</v>
      </c>
      <c r="BD28" s="277" t="s">
        <v>606</v>
      </c>
      <c r="BE28" s="277" t="s">
        <v>606</v>
      </c>
      <c r="BF28" s="277" t="s">
        <v>606</v>
      </c>
      <c r="BG28" s="277" t="s">
        <v>606</v>
      </c>
      <c r="BH28" s="277" t="s">
        <v>606</v>
      </c>
      <c r="BI28" s="277" t="s">
        <v>606</v>
      </c>
      <c r="BJ28" s="277" t="s">
        <v>606</v>
      </c>
      <c r="BK28" s="277" t="s">
        <v>606</v>
      </c>
      <c r="BL28" s="277" t="s">
        <v>606</v>
      </c>
      <c r="BM28" s="277" t="s">
        <v>606</v>
      </c>
      <c r="BN28" s="277" t="s">
        <v>606</v>
      </c>
      <c r="BO28" s="249" t="s">
        <v>964</v>
      </c>
    </row>
    <row r="29" spans="1:67" s="189" customFormat="1" ht="75">
      <c r="A29" s="275" t="s">
        <v>580</v>
      </c>
      <c r="B29" s="276" t="s">
        <v>671</v>
      </c>
      <c r="C29" s="277" t="s">
        <v>733</v>
      </c>
      <c r="D29" s="277" t="s">
        <v>606</v>
      </c>
      <c r="E29" s="277" t="s">
        <v>606</v>
      </c>
      <c r="F29" s="277" t="s">
        <v>606</v>
      </c>
      <c r="G29" s="277" t="s">
        <v>606</v>
      </c>
      <c r="H29" s="277" t="s">
        <v>606</v>
      </c>
      <c r="I29" s="277">
        <v>0.5</v>
      </c>
      <c r="J29" s="277" t="s">
        <v>606</v>
      </c>
      <c r="K29" s="277" t="s">
        <v>606</v>
      </c>
      <c r="L29" s="277" t="s">
        <v>606</v>
      </c>
      <c r="M29" s="277" t="s">
        <v>606</v>
      </c>
      <c r="N29" s="277" t="s">
        <v>606</v>
      </c>
      <c r="O29" s="277" t="s">
        <v>606</v>
      </c>
      <c r="P29" s="277" t="s">
        <v>606</v>
      </c>
      <c r="Q29" s="277" t="s">
        <v>606</v>
      </c>
      <c r="R29" s="277" t="s">
        <v>606</v>
      </c>
      <c r="S29" s="277" t="s">
        <v>606</v>
      </c>
      <c r="T29" s="277" t="s">
        <v>606</v>
      </c>
      <c r="U29" s="277" t="s">
        <v>606</v>
      </c>
      <c r="V29" s="277" t="s">
        <v>606</v>
      </c>
      <c r="W29" s="277" t="s">
        <v>606</v>
      </c>
      <c r="X29" s="277" t="s">
        <v>606</v>
      </c>
      <c r="Y29" s="277" t="s">
        <v>606</v>
      </c>
      <c r="Z29" s="277" t="s">
        <v>606</v>
      </c>
      <c r="AA29" s="277">
        <v>0</v>
      </c>
      <c r="AB29" s="277" t="s">
        <v>606</v>
      </c>
      <c r="AC29" s="277" t="s">
        <v>606</v>
      </c>
      <c r="AD29" s="277" t="s">
        <v>606</v>
      </c>
      <c r="AE29" s="277" t="s">
        <v>606</v>
      </c>
      <c r="AF29" s="277" t="s">
        <v>606</v>
      </c>
      <c r="AG29" s="277" t="s">
        <v>606</v>
      </c>
      <c r="AH29" s="277" t="s">
        <v>606</v>
      </c>
      <c r="AI29" s="277" t="s">
        <v>606</v>
      </c>
      <c r="AJ29" s="277">
        <v>0</v>
      </c>
      <c r="AK29" s="277" t="s">
        <v>606</v>
      </c>
      <c r="AL29" s="277" t="s">
        <v>606</v>
      </c>
      <c r="AM29" s="277" t="s">
        <v>606</v>
      </c>
      <c r="AN29" s="277" t="s">
        <v>606</v>
      </c>
      <c r="AO29" s="277" t="s">
        <v>606</v>
      </c>
      <c r="AP29" s="277" t="s">
        <v>606</v>
      </c>
      <c r="AQ29" s="277" t="s">
        <v>606</v>
      </c>
      <c r="AR29" s="277" t="s">
        <v>606</v>
      </c>
      <c r="AS29" s="277">
        <v>2</v>
      </c>
      <c r="AT29" s="277" t="s">
        <v>606</v>
      </c>
      <c r="AU29" s="277" t="s">
        <v>606</v>
      </c>
      <c r="AV29" s="277" t="s">
        <v>606</v>
      </c>
      <c r="AW29" s="277" t="s">
        <v>606</v>
      </c>
      <c r="AX29" s="277" t="s">
        <v>606</v>
      </c>
      <c r="AY29" s="277" t="s">
        <v>606</v>
      </c>
      <c r="AZ29" s="277" t="s">
        <v>606</v>
      </c>
      <c r="BA29" s="277" t="s">
        <v>606</v>
      </c>
      <c r="BB29" s="277" t="s">
        <v>606</v>
      </c>
      <c r="BC29" s="277" t="s">
        <v>606</v>
      </c>
      <c r="BD29" s="277" t="s">
        <v>606</v>
      </c>
      <c r="BE29" s="277" t="s">
        <v>606</v>
      </c>
      <c r="BF29" s="277" t="s">
        <v>606</v>
      </c>
      <c r="BG29" s="277" t="s">
        <v>606</v>
      </c>
      <c r="BH29" s="277" t="s">
        <v>606</v>
      </c>
      <c r="BI29" s="277" t="s">
        <v>606</v>
      </c>
      <c r="BJ29" s="277" t="s">
        <v>606</v>
      </c>
      <c r="BK29" s="277" t="s">
        <v>606</v>
      </c>
      <c r="BL29" s="277" t="s">
        <v>606</v>
      </c>
      <c r="BM29" s="277" t="s">
        <v>606</v>
      </c>
      <c r="BN29" s="277" t="s">
        <v>606</v>
      </c>
      <c r="BO29" s="249" t="s">
        <v>964</v>
      </c>
    </row>
    <row r="30" spans="1:67" s="189" customFormat="1" ht="75">
      <c r="A30" s="275" t="s">
        <v>580</v>
      </c>
      <c r="B30" s="276" t="s">
        <v>670</v>
      </c>
      <c r="C30" s="277" t="s">
        <v>734</v>
      </c>
      <c r="D30" s="277" t="s">
        <v>606</v>
      </c>
      <c r="E30" s="277" t="s">
        <v>606</v>
      </c>
      <c r="F30" s="277" t="s">
        <v>606</v>
      </c>
      <c r="G30" s="277" t="s">
        <v>606</v>
      </c>
      <c r="H30" s="277" t="s">
        <v>606</v>
      </c>
      <c r="I30" s="277" t="s">
        <v>606</v>
      </c>
      <c r="J30" s="277">
        <v>0.5</v>
      </c>
      <c r="K30" s="277" t="s">
        <v>606</v>
      </c>
      <c r="L30" s="277" t="s">
        <v>606</v>
      </c>
      <c r="M30" s="277" t="s">
        <v>606</v>
      </c>
      <c r="N30" s="277" t="s">
        <v>606</v>
      </c>
      <c r="O30" s="277" t="s">
        <v>606</v>
      </c>
      <c r="P30" s="277" t="s">
        <v>606</v>
      </c>
      <c r="Q30" s="277" t="s">
        <v>606</v>
      </c>
      <c r="R30" s="277" t="s">
        <v>606</v>
      </c>
      <c r="S30" s="277" t="s">
        <v>606</v>
      </c>
      <c r="T30" s="277" t="s">
        <v>606</v>
      </c>
      <c r="U30" s="277" t="s">
        <v>606</v>
      </c>
      <c r="V30" s="277" t="s">
        <v>606</v>
      </c>
      <c r="W30" s="277" t="s">
        <v>606</v>
      </c>
      <c r="X30" s="277" t="s">
        <v>606</v>
      </c>
      <c r="Y30" s="277" t="s">
        <v>606</v>
      </c>
      <c r="Z30" s="277" t="s">
        <v>606</v>
      </c>
      <c r="AA30" s="277" t="s">
        <v>606</v>
      </c>
      <c r="AB30" s="277">
        <v>0</v>
      </c>
      <c r="AC30" s="277" t="s">
        <v>606</v>
      </c>
      <c r="AD30" s="277" t="s">
        <v>606</v>
      </c>
      <c r="AE30" s="277" t="s">
        <v>606</v>
      </c>
      <c r="AF30" s="277" t="s">
        <v>606</v>
      </c>
      <c r="AG30" s="277" t="s">
        <v>606</v>
      </c>
      <c r="AH30" s="277" t="s">
        <v>606</v>
      </c>
      <c r="AI30" s="277" t="s">
        <v>606</v>
      </c>
      <c r="AJ30" s="277" t="s">
        <v>606</v>
      </c>
      <c r="AK30" s="277">
        <v>0</v>
      </c>
      <c r="AL30" s="277" t="s">
        <v>606</v>
      </c>
      <c r="AM30" s="277" t="s">
        <v>606</v>
      </c>
      <c r="AN30" s="277" t="s">
        <v>606</v>
      </c>
      <c r="AO30" s="277" t="s">
        <v>606</v>
      </c>
      <c r="AP30" s="277" t="s">
        <v>606</v>
      </c>
      <c r="AQ30" s="277" t="s">
        <v>606</v>
      </c>
      <c r="AR30" s="277" t="s">
        <v>606</v>
      </c>
      <c r="AS30" s="277" t="s">
        <v>606</v>
      </c>
      <c r="AT30" s="277">
        <v>2</v>
      </c>
      <c r="AU30" s="277" t="s">
        <v>606</v>
      </c>
      <c r="AV30" s="277" t="s">
        <v>606</v>
      </c>
      <c r="AW30" s="277" t="s">
        <v>606</v>
      </c>
      <c r="AX30" s="277" t="s">
        <v>606</v>
      </c>
      <c r="AY30" s="277" t="s">
        <v>606</v>
      </c>
      <c r="AZ30" s="277" t="s">
        <v>606</v>
      </c>
      <c r="BA30" s="277" t="s">
        <v>606</v>
      </c>
      <c r="BB30" s="277" t="s">
        <v>606</v>
      </c>
      <c r="BC30" s="277" t="s">
        <v>606</v>
      </c>
      <c r="BD30" s="277" t="s">
        <v>606</v>
      </c>
      <c r="BE30" s="277" t="s">
        <v>606</v>
      </c>
      <c r="BF30" s="277" t="s">
        <v>606</v>
      </c>
      <c r="BG30" s="277" t="s">
        <v>606</v>
      </c>
      <c r="BH30" s="277" t="s">
        <v>606</v>
      </c>
      <c r="BI30" s="277" t="s">
        <v>606</v>
      </c>
      <c r="BJ30" s="277" t="s">
        <v>606</v>
      </c>
      <c r="BK30" s="277" t="s">
        <v>606</v>
      </c>
      <c r="BL30" s="277" t="s">
        <v>606</v>
      </c>
      <c r="BM30" s="277" t="s">
        <v>606</v>
      </c>
      <c r="BN30" s="277" t="s">
        <v>606</v>
      </c>
      <c r="BO30" s="249" t="s">
        <v>964</v>
      </c>
    </row>
    <row r="31" spans="1:67" s="189" customFormat="1" ht="78.75">
      <c r="A31" s="273" t="s">
        <v>531</v>
      </c>
      <c r="B31" s="274" t="s">
        <v>737</v>
      </c>
      <c r="C31" s="265" t="s">
        <v>725</v>
      </c>
      <c r="D31" s="265" t="s">
        <v>606</v>
      </c>
      <c r="E31" s="265" t="s">
        <v>606</v>
      </c>
      <c r="F31" s="265" t="s">
        <v>606</v>
      </c>
      <c r="G31" s="265" t="s">
        <v>606</v>
      </c>
      <c r="H31" s="265" t="s">
        <v>606</v>
      </c>
      <c r="I31" s="265" t="s">
        <v>606</v>
      </c>
      <c r="J31" s="265" t="s">
        <v>606</v>
      </c>
      <c r="K31" s="265">
        <f>K32</f>
        <v>0.5</v>
      </c>
      <c r="L31" s="265" t="s">
        <v>606</v>
      </c>
      <c r="M31" s="277" t="s">
        <v>606</v>
      </c>
      <c r="N31" s="277" t="s">
        <v>606</v>
      </c>
      <c r="O31" s="277" t="s">
        <v>606</v>
      </c>
      <c r="P31" s="277" t="s">
        <v>606</v>
      </c>
      <c r="Q31" s="277" t="s">
        <v>606</v>
      </c>
      <c r="R31" s="277" t="s">
        <v>606</v>
      </c>
      <c r="S31" s="277" t="s">
        <v>606</v>
      </c>
      <c r="T31" s="277" t="s">
        <v>606</v>
      </c>
      <c r="U31" s="277" t="s">
        <v>606</v>
      </c>
      <c r="V31" s="265" t="s">
        <v>606</v>
      </c>
      <c r="W31" s="265" t="s">
        <v>606</v>
      </c>
      <c r="X31" s="265" t="s">
        <v>606</v>
      </c>
      <c r="Y31" s="265" t="s">
        <v>606</v>
      </c>
      <c r="Z31" s="265" t="s">
        <v>606</v>
      </c>
      <c r="AA31" s="265" t="s">
        <v>606</v>
      </c>
      <c r="AB31" s="265" t="s">
        <v>606</v>
      </c>
      <c r="AC31" s="265">
        <v>0</v>
      </c>
      <c r="AD31" s="265" t="s">
        <v>606</v>
      </c>
      <c r="AE31" s="265" t="s">
        <v>606</v>
      </c>
      <c r="AF31" s="265" t="s">
        <v>606</v>
      </c>
      <c r="AG31" s="265" t="s">
        <v>606</v>
      </c>
      <c r="AH31" s="265" t="s">
        <v>606</v>
      </c>
      <c r="AI31" s="265" t="s">
        <v>606</v>
      </c>
      <c r="AJ31" s="265" t="s">
        <v>606</v>
      </c>
      <c r="AK31" s="265" t="s">
        <v>606</v>
      </c>
      <c r="AL31" s="265">
        <v>0</v>
      </c>
      <c r="AM31" s="265" t="s">
        <v>606</v>
      </c>
      <c r="AN31" s="265" t="s">
        <v>606</v>
      </c>
      <c r="AO31" s="265" t="s">
        <v>606</v>
      </c>
      <c r="AP31" s="265" t="s">
        <v>606</v>
      </c>
      <c r="AQ31" s="265" t="s">
        <v>606</v>
      </c>
      <c r="AR31" s="265" t="s">
        <v>606</v>
      </c>
      <c r="AS31" s="265" t="s">
        <v>606</v>
      </c>
      <c r="AT31" s="265" t="s">
        <v>606</v>
      </c>
      <c r="AU31" s="265">
        <f>AU32</f>
        <v>2</v>
      </c>
      <c r="AV31" s="265" t="s">
        <v>606</v>
      </c>
      <c r="AW31" s="277" t="s">
        <v>606</v>
      </c>
      <c r="AX31" s="277" t="s">
        <v>606</v>
      </c>
      <c r="AY31" s="277" t="s">
        <v>606</v>
      </c>
      <c r="AZ31" s="277" t="s">
        <v>606</v>
      </c>
      <c r="BA31" s="277" t="s">
        <v>606</v>
      </c>
      <c r="BB31" s="277" t="s">
        <v>606</v>
      </c>
      <c r="BC31" s="277" t="s">
        <v>606</v>
      </c>
      <c r="BD31" s="277" t="s">
        <v>606</v>
      </c>
      <c r="BE31" s="277" t="s">
        <v>606</v>
      </c>
      <c r="BF31" s="277" t="s">
        <v>606</v>
      </c>
      <c r="BG31" s="277" t="s">
        <v>606</v>
      </c>
      <c r="BH31" s="277" t="s">
        <v>606</v>
      </c>
      <c r="BI31" s="277" t="s">
        <v>606</v>
      </c>
      <c r="BJ31" s="277" t="s">
        <v>606</v>
      </c>
      <c r="BK31" s="277" t="s">
        <v>606</v>
      </c>
      <c r="BL31" s="277" t="s">
        <v>606</v>
      </c>
      <c r="BM31" s="277" t="s">
        <v>606</v>
      </c>
      <c r="BN31" s="277" t="s">
        <v>606</v>
      </c>
      <c r="BO31" s="249" t="s">
        <v>964</v>
      </c>
    </row>
    <row r="32" spans="1:67" s="189" customFormat="1" ht="31.5">
      <c r="A32" s="275" t="s">
        <v>585</v>
      </c>
      <c r="B32" s="276" t="s">
        <v>851</v>
      </c>
      <c r="C32" s="277" t="s">
        <v>728</v>
      </c>
      <c r="D32" s="277" t="s">
        <v>606</v>
      </c>
      <c r="E32" s="277" t="s">
        <v>606</v>
      </c>
      <c r="F32" s="277" t="s">
        <v>606</v>
      </c>
      <c r="G32" s="277" t="s">
        <v>606</v>
      </c>
      <c r="H32" s="277" t="s">
        <v>606</v>
      </c>
      <c r="I32" s="277" t="s">
        <v>606</v>
      </c>
      <c r="J32" s="277" t="s">
        <v>606</v>
      </c>
      <c r="K32" s="277">
        <v>0.5</v>
      </c>
      <c r="L32" s="277" t="s">
        <v>606</v>
      </c>
      <c r="M32" s="277" t="s">
        <v>606</v>
      </c>
      <c r="N32" s="277" t="s">
        <v>606</v>
      </c>
      <c r="O32" s="277" t="s">
        <v>606</v>
      </c>
      <c r="P32" s="277" t="s">
        <v>606</v>
      </c>
      <c r="Q32" s="277" t="s">
        <v>606</v>
      </c>
      <c r="R32" s="277" t="s">
        <v>606</v>
      </c>
      <c r="S32" s="277" t="s">
        <v>606</v>
      </c>
      <c r="T32" s="277" t="s">
        <v>606</v>
      </c>
      <c r="U32" s="277" t="s">
        <v>606</v>
      </c>
      <c r="V32" s="277" t="s">
        <v>606</v>
      </c>
      <c r="W32" s="277" t="s">
        <v>606</v>
      </c>
      <c r="X32" s="277" t="s">
        <v>606</v>
      </c>
      <c r="Y32" s="277" t="s">
        <v>606</v>
      </c>
      <c r="Z32" s="277" t="s">
        <v>606</v>
      </c>
      <c r="AA32" s="277" t="s">
        <v>606</v>
      </c>
      <c r="AB32" s="277" t="s">
        <v>606</v>
      </c>
      <c r="AC32" s="277">
        <v>0</v>
      </c>
      <c r="AD32" s="277" t="s">
        <v>606</v>
      </c>
      <c r="AE32" s="277" t="s">
        <v>606</v>
      </c>
      <c r="AF32" s="277" t="s">
        <v>606</v>
      </c>
      <c r="AG32" s="277" t="s">
        <v>606</v>
      </c>
      <c r="AH32" s="277" t="s">
        <v>606</v>
      </c>
      <c r="AI32" s="277" t="s">
        <v>606</v>
      </c>
      <c r="AJ32" s="277" t="s">
        <v>606</v>
      </c>
      <c r="AK32" s="277" t="s">
        <v>606</v>
      </c>
      <c r="AL32" s="277">
        <v>0</v>
      </c>
      <c r="AM32" s="277" t="s">
        <v>606</v>
      </c>
      <c r="AN32" s="277" t="s">
        <v>606</v>
      </c>
      <c r="AO32" s="277" t="s">
        <v>606</v>
      </c>
      <c r="AP32" s="277" t="s">
        <v>606</v>
      </c>
      <c r="AQ32" s="277" t="s">
        <v>606</v>
      </c>
      <c r="AR32" s="277" t="s">
        <v>606</v>
      </c>
      <c r="AS32" s="277" t="s">
        <v>606</v>
      </c>
      <c r="AT32" s="277" t="s">
        <v>606</v>
      </c>
      <c r="AU32" s="277">
        <v>2</v>
      </c>
      <c r="AV32" s="277" t="s">
        <v>606</v>
      </c>
      <c r="AW32" s="277" t="s">
        <v>606</v>
      </c>
      <c r="AX32" s="277" t="s">
        <v>606</v>
      </c>
      <c r="AY32" s="277" t="s">
        <v>606</v>
      </c>
      <c r="AZ32" s="277" t="s">
        <v>606</v>
      </c>
      <c r="BA32" s="277" t="s">
        <v>606</v>
      </c>
      <c r="BB32" s="277" t="s">
        <v>606</v>
      </c>
      <c r="BC32" s="277" t="s">
        <v>606</v>
      </c>
      <c r="BD32" s="277" t="s">
        <v>606</v>
      </c>
      <c r="BE32" s="277" t="s">
        <v>606</v>
      </c>
      <c r="BF32" s="277" t="s">
        <v>606</v>
      </c>
      <c r="BG32" s="277" t="s">
        <v>606</v>
      </c>
      <c r="BH32" s="277" t="s">
        <v>606</v>
      </c>
      <c r="BI32" s="277" t="s">
        <v>606</v>
      </c>
      <c r="BJ32" s="277" t="s">
        <v>606</v>
      </c>
      <c r="BK32" s="277" t="s">
        <v>606</v>
      </c>
      <c r="BL32" s="277" t="s">
        <v>606</v>
      </c>
      <c r="BM32" s="277" t="s">
        <v>606</v>
      </c>
      <c r="BN32" s="277" t="s">
        <v>606</v>
      </c>
      <c r="BO32" s="249" t="s">
        <v>964</v>
      </c>
    </row>
    <row r="33" spans="1:67" s="189" customFormat="1" ht="63">
      <c r="A33" s="273" t="s">
        <v>674</v>
      </c>
      <c r="B33" s="274" t="s">
        <v>738</v>
      </c>
      <c r="C33" s="265" t="s">
        <v>725</v>
      </c>
      <c r="D33" s="265" t="s">
        <v>606</v>
      </c>
      <c r="E33" s="265" t="s">
        <v>606</v>
      </c>
      <c r="F33" s="265" t="s">
        <v>606</v>
      </c>
      <c r="G33" s="265" t="s">
        <v>606</v>
      </c>
      <c r="H33" s="265" t="s">
        <v>606</v>
      </c>
      <c r="I33" s="265" t="s">
        <v>606</v>
      </c>
      <c r="J33" s="265" t="s">
        <v>606</v>
      </c>
      <c r="K33" s="265" t="s">
        <v>606</v>
      </c>
      <c r="L33" s="265">
        <f>L34</f>
        <v>0.5</v>
      </c>
      <c r="M33" s="277" t="s">
        <v>606</v>
      </c>
      <c r="N33" s="277" t="s">
        <v>606</v>
      </c>
      <c r="O33" s="277" t="s">
        <v>606</v>
      </c>
      <c r="P33" s="277" t="s">
        <v>606</v>
      </c>
      <c r="Q33" s="277" t="s">
        <v>606</v>
      </c>
      <c r="R33" s="277" t="s">
        <v>606</v>
      </c>
      <c r="S33" s="277" t="s">
        <v>606</v>
      </c>
      <c r="T33" s="277" t="s">
        <v>606</v>
      </c>
      <c r="U33" s="277" t="s">
        <v>606</v>
      </c>
      <c r="V33" s="265" t="s">
        <v>606</v>
      </c>
      <c r="W33" s="265" t="s">
        <v>606</v>
      </c>
      <c r="X33" s="265" t="s">
        <v>606</v>
      </c>
      <c r="Y33" s="265" t="s">
        <v>606</v>
      </c>
      <c r="Z33" s="265" t="s">
        <v>606</v>
      </c>
      <c r="AA33" s="265" t="s">
        <v>606</v>
      </c>
      <c r="AB33" s="265" t="s">
        <v>606</v>
      </c>
      <c r="AC33" s="265" t="s">
        <v>606</v>
      </c>
      <c r="AD33" s="265">
        <v>0</v>
      </c>
      <c r="AE33" s="265" t="s">
        <v>606</v>
      </c>
      <c r="AF33" s="265" t="s">
        <v>606</v>
      </c>
      <c r="AG33" s="265" t="s">
        <v>606</v>
      </c>
      <c r="AH33" s="265" t="s">
        <v>606</v>
      </c>
      <c r="AI33" s="265" t="s">
        <v>606</v>
      </c>
      <c r="AJ33" s="265" t="s">
        <v>606</v>
      </c>
      <c r="AK33" s="265" t="s">
        <v>606</v>
      </c>
      <c r="AL33" s="265" t="s">
        <v>606</v>
      </c>
      <c r="AM33" s="265">
        <v>0</v>
      </c>
      <c r="AN33" s="265" t="s">
        <v>606</v>
      </c>
      <c r="AO33" s="265" t="s">
        <v>606</v>
      </c>
      <c r="AP33" s="265" t="s">
        <v>606</v>
      </c>
      <c r="AQ33" s="265" t="s">
        <v>606</v>
      </c>
      <c r="AR33" s="265" t="s">
        <v>606</v>
      </c>
      <c r="AS33" s="265" t="s">
        <v>606</v>
      </c>
      <c r="AT33" s="265" t="s">
        <v>606</v>
      </c>
      <c r="AU33" s="265" t="s">
        <v>606</v>
      </c>
      <c r="AV33" s="265">
        <v>2</v>
      </c>
      <c r="AW33" s="277" t="s">
        <v>606</v>
      </c>
      <c r="AX33" s="277" t="s">
        <v>606</v>
      </c>
      <c r="AY33" s="277" t="s">
        <v>606</v>
      </c>
      <c r="AZ33" s="277" t="s">
        <v>606</v>
      </c>
      <c r="BA33" s="277" t="s">
        <v>606</v>
      </c>
      <c r="BB33" s="277" t="s">
        <v>606</v>
      </c>
      <c r="BC33" s="277" t="s">
        <v>606</v>
      </c>
      <c r="BD33" s="277" t="s">
        <v>606</v>
      </c>
      <c r="BE33" s="277" t="s">
        <v>606</v>
      </c>
      <c r="BF33" s="277" t="s">
        <v>606</v>
      </c>
      <c r="BG33" s="277" t="s">
        <v>606</v>
      </c>
      <c r="BH33" s="277" t="s">
        <v>606</v>
      </c>
      <c r="BI33" s="277" t="s">
        <v>606</v>
      </c>
      <c r="BJ33" s="277" t="s">
        <v>606</v>
      </c>
      <c r="BK33" s="277" t="s">
        <v>606</v>
      </c>
      <c r="BL33" s="277" t="s">
        <v>606</v>
      </c>
      <c r="BM33" s="277" t="s">
        <v>606</v>
      </c>
      <c r="BN33" s="277" t="s">
        <v>606</v>
      </c>
      <c r="BO33" s="249" t="s">
        <v>964</v>
      </c>
    </row>
    <row r="34" spans="1:67" s="189" customFormat="1" ht="75">
      <c r="A34" s="275" t="s">
        <v>674</v>
      </c>
      <c r="B34" s="276" t="s">
        <v>676</v>
      </c>
      <c r="C34" s="277" t="s">
        <v>729</v>
      </c>
      <c r="D34" s="277" t="s">
        <v>606</v>
      </c>
      <c r="E34" s="277" t="s">
        <v>606</v>
      </c>
      <c r="F34" s="277" t="s">
        <v>606</v>
      </c>
      <c r="G34" s="277" t="s">
        <v>606</v>
      </c>
      <c r="H34" s="277" t="s">
        <v>606</v>
      </c>
      <c r="I34" s="277" t="s">
        <v>606</v>
      </c>
      <c r="J34" s="277" t="s">
        <v>606</v>
      </c>
      <c r="K34" s="277" t="s">
        <v>606</v>
      </c>
      <c r="L34" s="277">
        <v>0.5</v>
      </c>
      <c r="M34" s="277" t="s">
        <v>606</v>
      </c>
      <c r="N34" s="277" t="s">
        <v>606</v>
      </c>
      <c r="O34" s="277" t="s">
        <v>606</v>
      </c>
      <c r="P34" s="277" t="s">
        <v>606</v>
      </c>
      <c r="Q34" s="277" t="s">
        <v>606</v>
      </c>
      <c r="R34" s="277" t="s">
        <v>606</v>
      </c>
      <c r="S34" s="277" t="s">
        <v>606</v>
      </c>
      <c r="T34" s="277" t="s">
        <v>606</v>
      </c>
      <c r="U34" s="277" t="s">
        <v>606</v>
      </c>
      <c r="V34" s="277" t="s">
        <v>606</v>
      </c>
      <c r="W34" s="277" t="s">
        <v>606</v>
      </c>
      <c r="X34" s="277" t="s">
        <v>606</v>
      </c>
      <c r="Y34" s="277" t="s">
        <v>606</v>
      </c>
      <c r="Z34" s="277" t="s">
        <v>606</v>
      </c>
      <c r="AA34" s="277" t="s">
        <v>606</v>
      </c>
      <c r="AB34" s="277" t="s">
        <v>606</v>
      </c>
      <c r="AC34" s="277" t="s">
        <v>606</v>
      </c>
      <c r="AD34" s="277">
        <v>0</v>
      </c>
      <c r="AE34" s="277" t="s">
        <v>606</v>
      </c>
      <c r="AF34" s="277" t="s">
        <v>606</v>
      </c>
      <c r="AG34" s="277" t="s">
        <v>606</v>
      </c>
      <c r="AH34" s="277" t="s">
        <v>606</v>
      </c>
      <c r="AI34" s="277" t="s">
        <v>606</v>
      </c>
      <c r="AJ34" s="277" t="s">
        <v>606</v>
      </c>
      <c r="AK34" s="277" t="s">
        <v>606</v>
      </c>
      <c r="AL34" s="277" t="s">
        <v>606</v>
      </c>
      <c r="AM34" s="277">
        <v>0</v>
      </c>
      <c r="AN34" s="277" t="s">
        <v>606</v>
      </c>
      <c r="AO34" s="277" t="s">
        <v>606</v>
      </c>
      <c r="AP34" s="277" t="s">
        <v>606</v>
      </c>
      <c r="AQ34" s="277" t="s">
        <v>606</v>
      </c>
      <c r="AR34" s="277" t="s">
        <v>606</v>
      </c>
      <c r="AS34" s="277" t="s">
        <v>606</v>
      </c>
      <c r="AT34" s="277" t="s">
        <v>606</v>
      </c>
      <c r="AU34" s="277" t="s">
        <v>606</v>
      </c>
      <c r="AV34" s="277">
        <v>2</v>
      </c>
      <c r="AW34" s="277" t="s">
        <v>606</v>
      </c>
      <c r="AX34" s="277" t="s">
        <v>606</v>
      </c>
      <c r="AY34" s="277" t="s">
        <v>606</v>
      </c>
      <c r="AZ34" s="277" t="s">
        <v>606</v>
      </c>
      <c r="BA34" s="277" t="s">
        <v>606</v>
      </c>
      <c r="BB34" s="277" t="s">
        <v>606</v>
      </c>
      <c r="BC34" s="277" t="s">
        <v>606</v>
      </c>
      <c r="BD34" s="277" t="s">
        <v>606</v>
      </c>
      <c r="BE34" s="277" t="s">
        <v>606</v>
      </c>
      <c r="BF34" s="277" t="s">
        <v>606</v>
      </c>
      <c r="BG34" s="277" t="s">
        <v>606</v>
      </c>
      <c r="BH34" s="277" t="s">
        <v>606</v>
      </c>
      <c r="BI34" s="277" t="s">
        <v>606</v>
      </c>
      <c r="BJ34" s="277" t="s">
        <v>606</v>
      </c>
      <c r="BK34" s="277" t="s">
        <v>606</v>
      </c>
      <c r="BL34" s="277" t="s">
        <v>606</v>
      </c>
      <c r="BM34" s="277" t="s">
        <v>606</v>
      </c>
      <c r="BN34" s="277" t="s">
        <v>606</v>
      </c>
      <c r="BO34" s="249" t="s">
        <v>964</v>
      </c>
    </row>
    <row r="38" spans="1:67" ht="13.5" customHeight="1"/>
  </sheetData>
  <mergeCells count="20">
    <mergeCell ref="A15:A18"/>
    <mergeCell ref="B15:B18"/>
    <mergeCell ref="C15:C18"/>
    <mergeCell ref="BO15:BO18"/>
    <mergeCell ref="A14:BN14"/>
    <mergeCell ref="D15:BN16"/>
    <mergeCell ref="D17:L17"/>
    <mergeCell ref="BF17:BN17"/>
    <mergeCell ref="M17:U17"/>
    <mergeCell ref="V17:AD17"/>
    <mergeCell ref="AE17:AM17"/>
    <mergeCell ref="AN17:AV17"/>
    <mergeCell ref="AW17:BE17"/>
    <mergeCell ref="A9:BO9"/>
    <mergeCell ref="A4:BO4"/>
    <mergeCell ref="A6:BO6"/>
    <mergeCell ref="A7:BO7"/>
    <mergeCell ref="A13:BO13"/>
    <mergeCell ref="A11:BO11"/>
    <mergeCell ref="A12:BO12"/>
  </mergeCells>
  <pageMargins left="0.70866141732283472" right="0.70866141732283472" top="0.74803149606299213" bottom="0.74803149606299213" header="0.31496062992125984" footer="0.31496062992125984"/>
  <pageSetup paperSize="8" scale="41" orientation="landscape" r:id="rId1"/>
</worksheet>
</file>

<file path=xl/worksheets/sheet14.xml><?xml version="1.0" encoding="utf-8"?>
<worksheet xmlns="http://schemas.openxmlformats.org/spreadsheetml/2006/main" xmlns:r="http://schemas.openxmlformats.org/officeDocument/2006/relationships">
  <sheetPr>
    <tabColor theme="0"/>
    <pageSetUpPr fitToPage="1"/>
  </sheetPr>
  <dimension ref="A1:AS27"/>
  <sheetViews>
    <sheetView topLeftCell="A4" zoomScaleNormal="100" workbookViewId="0">
      <selection activeCell="A13" sqref="A13:XFD27"/>
    </sheetView>
  </sheetViews>
  <sheetFormatPr defaultRowHeight="15"/>
  <cols>
    <col min="1" max="1" width="8.875" style="6" customWidth="1"/>
    <col min="2" max="2" width="35.875" style="7" customWidth="1"/>
    <col min="3" max="3" width="20.5" style="7" customWidth="1"/>
    <col min="4" max="4" width="16" style="7" customWidth="1"/>
    <col min="5" max="5" width="15.75" style="7" customWidth="1"/>
    <col min="6" max="6" width="21.5" style="7" customWidth="1"/>
    <col min="7" max="7" width="28.375" style="7" customWidth="1"/>
    <col min="8" max="8" width="20.5" style="7" customWidth="1"/>
    <col min="9" max="9" width="24.25" style="7" customWidth="1"/>
    <col min="10" max="11" width="28.375" style="7" customWidth="1"/>
    <col min="12" max="12" width="24.375" style="7" customWidth="1"/>
    <col min="13" max="13" width="33.25" style="7" customWidth="1"/>
    <col min="14" max="14" width="42.125" style="7" customWidth="1"/>
    <col min="15" max="17" width="17.125" style="7" customWidth="1"/>
    <col min="18" max="18" width="13.5" style="7" customWidth="1"/>
    <col min="19" max="19" width="10.125" style="9" customWidth="1"/>
    <col min="20" max="20" width="14.125" style="9" customWidth="1"/>
    <col min="21" max="21" width="7.125" style="9" customWidth="1"/>
    <col min="22" max="22" width="19.625" style="9" customWidth="1"/>
    <col min="23" max="23" width="15.125" style="9" customWidth="1"/>
    <col min="24" max="24" width="22.25" style="9" customWidth="1"/>
    <col min="25" max="25" width="23.625" style="9" customWidth="1"/>
    <col min="26" max="26" width="6.875" style="7" bestFit="1" customWidth="1"/>
    <col min="27" max="27" width="6.625" style="7" customWidth="1"/>
    <col min="28" max="28" width="8.125" style="7" customWidth="1"/>
    <col min="29" max="29" width="12.125" style="7" customWidth="1"/>
    <col min="30" max="258" width="9" style="6"/>
    <col min="259" max="259" width="3.875" style="6" bestFit="1" customWidth="1"/>
    <col min="260" max="260" width="16" style="6" bestFit="1" customWidth="1"/>
    <col min="261" max="261" width="16.625" style="6" bestFit="1" customWidth="1"/>
    <col min="262" max="262" width="13.5" style="6" bestFit="1" customWidth="1"/>
    <col min="263" max="264" width="10.875" style="6" bestFit="1" customWidth="1"/>
    <col min="265" max="265" width="6.25" style="6" bestFit="1" customWidth="1"/>
    <col min="266" max="266" width="8.875" style="6" bestFit="1" customWidth="1"/>
    <col min="267" max="267" width="13.875" style="6" bestFit="1" customWidth="1"/>
    <col min="268" max="268" width="13.25" style="6" bestFit="1" customWidth="1"/>
    <col min="269" max="269" width="16" style="6" bestFit="1" customWidth="1"/>
    <col min="270" max="270" width="11.625" style="6" bestFit="1" customWidth="1"/>
    <col min="271" max="271" width="16.875" style="6" customWidth="1"/>
    <col min="272" max="272" width="13.25" style="6" customWidth="1"/>
    <col min="273" max="273" width="18.375" style="6" bestFit="1" customWidth="1"/>
    <col min="274" max="274" width="15" style="6" bestFit="1" customWidth="1"/>
    <col min="275" max="275" width="14.75" style="6" bestFit="1" customWidth="1"/>
    <col min="276" max="276" width="14.625" style="6" bestFit="1" customWidth="1"/>
    <col min="277" max="277" width="13.75" style="6" bestFit="1" customWidth="1"/>
    <col min="278" max="278" width="14.25" style="6" bestFit="1" customWidth="1"/>
    <col min="279" max="279" width="15.125" style="6" customWidth="1"/>
    <col min="280" max="280" width="20.5" style="6" bestFit="1" customWidth="1"/>
    <col min="281" max="281" width="27.875" style="6" bestFit="1" customWidth="1"/>
    <col min="282" max="282" width="6.875" style="6" bestFit="1" customWidth="1"/>
    <col min="283" max="283" width="5" style="6" bestFit="1" customWidth="1"/>
    <col min="284" max="284" width="8" style="6" bestFit="1" customWidth="1"/>
    <col min="285" max="285" width="11.875" style="6" bestFit="1" customWidth="1"/>
    <col min="286" max="514" width="9" style="6"/>
    <col min="515" max="515" width="3.875" style="6" bestFit="1" customWidth="1"/>
    <col min="516" max="516" width="16" style="6" bestFit="1" customWidth="1"/>
    <col min="517" max="517" width="16.625" style="6" bestFit="1" customWidth="1"/>
    <col min="518" max="518" width="13.5" style="6" bestFit="1" customWidth="1"/>
    <col min="519" max="520" width="10.875" style="6" bestFit="1" customWidth="1"/>
    <col min="521" max="521" width="6.25" style="6" bestFit="1" customWidth="1"/>
    <col min="522" max="522" width="8.875" style="6" bestFit="1" customWidth="1"/>
    <col min="523" max="523" width="13.875" style="6" bestFit="1" customWidth="1"/>
    <col min="524" max="524" width="13.25" style="6" bestFit="1" customWidth="1"/>
    <col min="525" max="525" width="16" style="6" bestFit="1" customWidth="1"/>
    <col min="526" max="526" width="11.625" style="6" bestFit="1" customWidth="1"/>
    <col min="527" max="527" width="16.875" style="6" customWidth="1"/>
    <col min="528" max="528" width="13.25" style="6" customWidth="1"/>
    <col min="529" max="529" width="18.375" style="6" bestFit="1" customWidth="1"/>
    <col min="530" max="530" width="15" style="6" bestFit="1" customWidth="1"/>
    <col min="531" max="531" width="14.75" style="6" bestFit="1" customWidth="1"/>
    <col min="532" max="532" width="14.625" style="6" bestFit="1" customWidth="1"/>
    <col min="533" max="533" width="13.75" style="6" bestFit="1" customWidth="1"/>
    <col min="534" max="534" width="14.25" style="6" bestFit="1" customWidth="1"/>
    <col min="535" max="535" width="15.125" style="6" customWidth="1"/>
    <col min="536" max="536" width="20.5" style="6" bestFit="1" customWidth="1"/>
    <col min="537" max="537" width="27.875" style="6" bestFit="1" customWidth="1"/>
    <col min="538" max="538" width="6.875" style="6" bestFit="1" customWidth="1"/>
    <col min="539" max="539" width="5" style="6" bestFit="1" customWidth="1"/>
    <col min="540" max="540" width="8" style="6" bestFit="1" customWidth="1"/>
    <col min="541" max="541" width="11.875" style="6" bestFit="1" customWidth="1"/>
    <col min="542" max="770" width="9" style="6"/>
    <col min="771" max="771" width="3.875" style="6" bestFit="1" customWidth="1"/>
    <col min="772" max="772" width="16" style="6" bestFit="1" customWidth="1"/>
    <col min="773" max="773" width="16.625" style="6" bestFit="1" customWidth="1"/>
    <col min="774" max="774" width="13.5" style="6" bestFit="1" customWidth="1"/>
    <col min="775" max="776" width="10.875" style="6" bestFit="1" customWidth="1"/>
    <col min="777" max="777" width="6.25" style="6" bestFit="1" customWidth="1"/>
    <col min="778" max="778" width="8.875" style="6" bestFit="1" customWidth="1"/>
    <col min="779" max="779" width="13.875" style="6" bestFit="1" customWidth="1"/>
    <col min="780" max="780" width="13.25" style="6" bestFit="1" customWidth="1"/>
    <col min="781" max="781" width="16" style="6" bestFit="1" customWidth="1"/>
    <col min="782" max="782" width="11.625" style="6" bestFit="1" customWidth="1"/>
    <col min="783" max="783" width="16.875" style="6" customWidth="1"/>
    <col min="784" max="784" width="13.25" style="6" customWidth="1"/>
    <col min="785" max="785" width="18.375" style="6" bestFit="1" customWidth="1"/>
    <col min="786" max="786" width="15" style="6" bestFit="1" customWidth="1"/>
    <col min="787" max="787" width="14.75" style="6" bestFit="1" customWidth="1"/>
    <col min="788" max="788" width="14.625" style="6" bestFit="1" customWidth="1"/>
    <col min="789" max="789" width="13.75" style="6" bestFit="1" customWidth="1"/>
    <col min="790" max="790" width="14.25" style="6" bestFit="1" customWidth="1"/>
    <col min="791" max="791" width="15.125" style="6" customWidth="1"/>
    <col min="792" max="792" width="20.5" style="6" bestFit="1" customWidth="1"/>
    <col min="793" max="793" width="27.875" style="6" bestFit="1" customWidth="1"/>
    <col min="794" max="794" width="6.875" style="6" bestFit="1" customWidth="1"/>
    <col min="795" max="795" width="5" style="6" bestFit="1" customWidth="1"/>
    <col min="796" max="796" width="8" style="6" bestFit="1" customWidth="1"/>
    <col min="797" max="797" width="11.875" style="6" bestFit="1" customWidth="1"/>
    <col min="798" max="1026" width="9" style="6"/>
    <col min="1027" max="1027" width="3.875" style="6" bestFit="1" customWidth="1"/>
    <col min="1028" max="1028" width="16" style="6" bestFit="1" customWidth="1"/>
    <col min="1029" max="1029" width="16.625" style="6" bestFit="1" customWidth="1"/>
    <col min="1030" max="1030" width="13.5" style="6" bestFit="1" customWidth="1"/>
    <col min="1031" max="1032" width="10.875" style="6" bestFit="1" customWidth="1"/>
    <col min="1033" max="1033" width="6.25" style="6" bestFit="1" customWidth="1"/>
    <col min="1034" max="1034" width="8.875" style="6" bestFit="1" customWidth="1"/>
    <col min="1035" max="1035" width="13.875" style="6" bestFit="1" customWidth="1"/>
    <col min="1036" max="1036" width="13.25" style="6" bestFit="1" customWidth="1"/>
    <col min="1037" max="1037" width="16" style="6" bestFit="1" customWidth="1"/>
    <col min="1038" max="1038" width="11.625" style="6" bestFit="1" customWidth="1"/>
    <col min="1039" max="1039" width="16.875" style="6" customWidth="1"/>
    <col min="1040" max="1040" width="13.25" style="6" customWidth="1"/>
    <col min="1041" max="1041" width="18.375" style="6" bestFit="1" customWidth="1"/>
    <col min="1042" max="1042" width="15" style="6" bestFit="1" customWidth="1"/>
    <col min="1043" max="1043" width="14.75" style="6" bestFit="1" customWidth="1"/>
    <col min="1044" max="1044" width="14.625" style="6" bestFit="1" customWidth="1"/>
    <col min="1045" max="1045" width="13.75" style="6" bestFit="1" customWidth="1"/>
    <col min="1046" max="1046" width="14.25" style="6" bestFit="1" customWidth="1"/>
    <col min="1047" max="1047" width="15.125" style="6" customWidth="1"/>
    <col min="1048" max="1048" width="20.5" style="6" bestFit="1" customWidth="1"/>
    <col min="1049" max="1049" width="27.875" style="6" bestFit="1" customWidth="1"/>
    <col min="1050" max="1050" width="6.875" style="6" bestFit="1" customWidth="1"/>
    <col min="1051" max="1051" width="5" style="6" bestFit="1" customWidth="1"/>
    <col min="1052" max="1052" width="8" style="6" bestFit="1" customWidth="1"/>
    <col min="1053" max="1053" width="11.875" style="6" bestFit="1" customWidth="1"/>
    <col min="1054" max="1282" width="9" style="6"/>
    <col min="1283" max="1283" width="3.875" style="6" bestFit="1" customWidth="1"/>
    <col min="1284" max="1284" width="16" style="6" bestFit="1" customWidth="1"/>
    <col min="1285" max="1285" width="16.625" style="6" bestFit="1" customWidth="1"/>
    <col min="1286" max="1286" width="13.5" style="6" bestFit="1" customWidth="1"/>
    <col min="1287" max="1288" width="10.875" style="6" bestFit="1" customWidth="1"/>
    <col min="1289" max="1289" width="6.25" style="6" bestFit="1" customWidth="1"/>
    <col min="1290" max="1290" width="8.875" style="6" bestFit="1" customWidth="1"/>
    <col min="1291" max="1291" width="13.875" style="6" bestFit="1" customWidth="1"/>
    <col min="1292" max="1292" width="13.25" style="6" bestFit="1" customWidth="1"/>
    <col min="1293" max="1293" width="16" style="6" bestFit="1" customWidth="1"/>
    <col min="1294" max="1294" width="11.625" style="6" bestFit="1" customWidth="1"/>
    <col min="1295" max="1295" width="16.875" style="6" customWidth="1"/>
    <col min="1296" max="1296" width="13.25" style="6" customWidth="1"/>
    <col min="1297" max="1297" width="18.375" style="6" bestFit="1" customWidth="1"/>
    <col min="1298" max="1298" width="15" style="6" bestFit="1" customWidth="1"/>
    <col min="1299" max="1299" width="14.75" style="6" bestFit="1" customWidth="1"/>
    <col min="1300" max="1300" width="14.625" style="6" bestFit="1" customWidth="1"/>
    <col min="1301" max="1301" width="13.75" style="6" bestFit="1" customWidth="1"/>
    <col min="1302" max="1302" width="14.25" style="6" bestFit="1" customWidth="1"/>
    <col min="1303" max="1303" width="15.125" style="6" customWidth="1"/>
    <col min="1304" max="1304" width="20.5" style="6" bestFit="1" customWidth="1"/>
    <col min="1305" max="1305" width="27.875" style="6" bestFit="1" customWidth="1"/>
    <col min="1306" max="1306" width="6.875" style="6" bestFit="1" customWidth="1"/>
    <col min="1307" max="1307" width="5" style="6" bestFit="1" customWidth="1"/>
    <col min="1308" max="1308" width="8" style="6" bestFit="1" customWidth="1"/>
    <col min="1309" max="1309" width="11.875" style="6" bestFit="1" customWidth="1"/>
    <col min="1310" max="1538" width="9" style="6"/>
    <col min="1539" max="1539" width="3.875" style="6" bestFit="1" customWidth="1"/>
    <col min="1540" max="1540" width="16" style="6" bestFit="1" customWidth="1"/>
    <col min="1541" max="1541" width="16.625" style="6" bestFit="1" customWidth="1"/>
    <col min="1542" max="1542" width="13.5" style="6" bestFit="1" customWidth="1"/>
    <col min="1543" max="1544" width="10.875" style="6" bestFit="1" customWidth="1"/>
    <col min="1545" max="1545" width="6.25" style="6" bestFit="1" customWidth="1"/>
    <col min="1546" max="1546" width="8.875" style="6" bestFit="1" customWidth="1"/>
    <col min="1547" max="1547" width="13.875" style="6" bestFit="1" customWidth="1"/>
    <col min="1548" max="1548" width="13.25" style="6" bestFit="1" customWidth="1"/>
    <col min="1549" max="1549" width="16" style="6" bestFit="1" customWidth="1"/>
    <col min="1550" max="1550" width="11.625" style="6" bestFit="1" customWidth="1"/>
    <col min="1551" max="1551" width="16.875" style="6" customWidth="1"/>
    <col min="1552" max="1552" width="13.25" style="6" customWidth="1"/>
    <col min="1553" max="1553" width="18.375" style="6" bestFit="1" customWidth="1"/>
    <col min="1554" max="1554" width="15" style="6" bestFit="1" customWidth="1"/>
    <col min="1555" max="1555" width="14.75" style="6" bestFit="1" customWidth="1"/>
    <col min="1556" max="1556" width="14.625" style="6" bestFit="1" customWidth="1"/>
    <col min="1557" max="1557" width="13.75" style="6" bestFit="1" customWidth="1"/>
    <col min="1558" max="1558" width="14.25" style="6" bestFit="1" customWidth="1"/>
    <col min="1559" max="1559" width="15.125" style="6" customWidth="1"/>
    <col min="1560" max="1560" width="20.5" style="6" bestFit="1" customWidth="1"/>
    <col min="1561" max="1561" width="27.875" style="6" bestFit="1" customWidth="1"/>
    <col min="1562" max="1562" width="6.875" style="6" bestFit="1" customWidth="1"/>
    <col min="1563" max="1563" width="5" style="6" bestFit="1" customWidth="1"/>
    <col min="1564" max="1564" width="8" style="6" bestFit="1" customWidth="1"/>
    <col min="1565" max="1565" width="11.875" style="6" bestFit="1" customWidth="1"/>
    <col min="1566" max="1794" width="9" style="6"/>
    <col min="1795" max="1795" width="3.875" style="6" bestFit="1" customWidth="1"/>
    <col min="1796" max="1796" width="16" style="6" bestFit="1" customWidth="1"/>
    <col min="1797" max="1797" width="16.625" style="6" bestFit="1" customWidth="1"/>
    <col min="1798" max="1798" width="13.5" style="6" bestFit="1" customWidth="1"/>
    <col min="1799" max="1800" width="10.875" style="6" bestFit="1" customWidth="1"/>
    <col min="1801" max="1801" width="6.25" style="6" bestFit="1" customWidth="1"/>
    <col min="1802" max="1802" width="8.875" style="6" bestFit="1" customWidth="1"/>
    <col min="1803" max="1803" width="13.875" style="6" bestFit="1" customWidth="1"/>
    <col min="1804" max="1804" width="13.25" style="6" bestFit="1" customWidth="1"/>
    <col min="1805" max="1805" width="16" style="6" bestFit="1" customWidth="1"/>
    <col min="1806" max="1806" width="11.625" style="6" bestFit="1" customWidth="1"/>
    <col min="1807" max="1807" width="16.875" style="6" customWidth="1"/>
    <col min="1808" max="1808" width="13.25" style="6" customWidth="1"/>
    <col min="1809" max="1809" width="18.375" style="6" bestFit="1" customWidth="1"/>
    <col min="1810" max="1810" width="15" style="6" bestFit="1" customWidth="1"/>
    <col min="1811" max="1811" width="14.75" style="6" bestFit="1" customWidth="1"/>
    <col min="1812" max="1812" width="14.625" style="6" bestFit="1" customWidth="1"/>
    <col min="1813" max="1813" width="13.75" style="6" bestFit="1" customWidth="1"/>
    <col min="1814" max="1814" width="14.25" style="6" bestFit="1" customWidth="1"/>
    <col min="1815" max="1815" width="15.125" style="6" customWidth="1"/>
    <col min="1816" max="1816" width="20.5" style="6" bestFit="1" customWidth="1"/>
    <col min="1817" max="1817" width="27.875" style="6" bestFit="1" customWidth="1"/>
    <col min="1818" max="1818" width="6.875" style="6" bestFit="1" customWidth="1"/>
    <col min="1819" max="1819" width="5" style="6" bestFit="1" customWidth="1"/>
    <col min="1820" max="1820" width="8" style="6" bestFit="1" customWidth="1"/>
    <col min="1821" max="1821" width="11.875" style="6" bestFit="1" customWidth="1"/>
    <col min="1822" max="2050" width="9" style="6"/>
    <col min="2051" max="2051" width="3.875" style="6" bestFit="1" customWidth="1"/>
    <col min="2052" max="2052" width="16" style="6" bestFit="1" customWidth="1"/>
    <col min="2053" max="2053" width="16.625" style="6" bestFit="1" customWidth="1"/>
    <col min="2054" max="2054" width="13.5" style="6" bestFit="1" customWidth="1"/>
    <col min="2055" max="2056" width="10.875" style="6" bestFit="1" customWidth="1"/>
    <col min="2057" max="2057" width="6.25" style="6" bestFit="1" customWidth="1"/>
    <col min="2058" max="2058" width="8.875" style="6" bestFit="1" customWidth="1"/>
    <col min="2059" max="2059" width="13.875" style="6" bestFit="1" customWidth="1"/>
    <col min="2060" max="2060" width="13.25" style="6" bestFit="1" customWidth="1"/>
    <col min="2061" max="2061" width="16" style="6" bestFit="1" customWidth="1"/>
    <col min="2062" max="2062" width="11.625" style="6" bestFit="1" customWidth="1"/>
    <col min="2063" max="2063" width="16.875" style="6" customWidth="1"/>
    <col min="2064" max="2064" width="13.25" style="6" customWidth="1"/>
    <col min="2065" max="2065" width="18.375" style="6" bestFit="1" customWidth="1"/>
    <col min="2066" max="2066" width="15" style="6" bestFit="1" customWidth="1"/>
    <col min="2067" max="2067" width="14.75" style="6" bestFit="1" customWidth="1"/>
    <col min="2068" max="2068" width="14.625" style="6" bestFit="1" customWidth="1"/>
    <col min="2069" max="2069" width="13.75" style="6" bestFit="1" customWidth="1"/>
    <col min="2070" max="2070" width="14.25" style="6" bestFit="1" customWidth="1"/>
    <col min="2071" max="2071" width="15.125" style="6" customWidth="1"/>
    <col min="2072" max="2072" width="20.5" style="6" bestFit="1" customWidth="1"/>
    <col min="2073" max="2073" width="27.875" style="6" bestFit="1" customWidth="1"/>
    <col min="2074" max="2074" width="6.875" style="6" bestFit="1" customWidth="1"/>
    <col min="2075" max="2075" width="5" style="6" bestFit="1" customWidth="1"/>
    <col min="2076" max="2076" width="8" style="6" bestFit="1" customWidth="1"/>
    <col min="2077" max="2077" width="11.875" style="6" bestFit="1" customWidth="1"/>
    <col min="2078" max="2306" width="9" style="6"/>
    <col min="2307" max="2307" width="3.875" style="6" bestFit="1" customWidth="1"/>
    <col min="2308" max="2308" width="16" style="6" bestFit="1" customWidth="1"/>
    <col min="2309" max="2309" width="16.625" style="6" bestFit="1" customWidth="1"/>
    <col min="2310" max="2310" width="13.5" style="6" bestFit="1" customWidth="1"/>
    <col min="2311" max="2312" width="10.875" style="6" bestFit="1" customWidth="1"/>
    <col min="2313" max="2313" width="6.25" style="6" bestFit="1" customWidth="1"/>
    <col min="2314" max="2314" width="8.875" style="6" bestFit="1" customWidth="1"/>
    <col min="2315" max="2315" width="13.875" style="6" bestFit="1" customWidth="1"/>
    <col min="2316" max="2316" width="13.25" style="6" bestFit="1" customWidth="1"/>
    <col min="2317" max="2317" width="16" style="6" bestFit="1" customWidth="1"/>
    <col min="2318" max="2318" width="11.625" style="6" bestFit="1" customWidth="1"/>
    <col min="2319" max="2319" width="16.875" style="6" customWidth="1"/>
    <col min="2320" max="2320" width="13.25" style="6" customWidth="1"/>
    <col min="2321" max="2321" width="18.375" style="6" bestFit="1" customWidth="1"/>
    <col min="2322" max="2322" width="15" style="6" bestFit="1" customWidth="1"/>
    <col min="2323" max="2323" width="14.75" style="6" bestFit="1" customWidth="1"/>
    <col min="2324" max="2324" width="14.625" style="6" bestFit="1" customWidth="1"/>
    <col min="2325" max="2325" width="13.75" style="6" bestFit="1" customWidth="1"/>
    <col min="2326" max="2326" width="14.25" style="6" bestFit="1" customWidth="1"/>
    <col min="2327" max="2327" width="15.125" style="6" customWidth="1"/>
    <col min="2328" max="2328" width="20.5" style="6" bestFit="1" customWidth="1"/>
    <col min="2329" max="2329" width="27.875" style="6" bestFit="1" customWidth="1"/>
    <col min="2330" max="2330" width="6.875" style="6" bestFit="1" customWidth="1"/>
    <col min="2331" max="2331" width="5" style="6" bestFit="1" customWidth="1"/>
    <col min="2332" max="2332" width="8" style="6" bestFit="1" customWidth="1"/>
    <col min="2333" max="2333" width="11.875" style="6" bestFit="1" customWidth="1"/>
    <col min="2334" max="2562" width="9" style="6"/>
    <col min="2563" max="2563" width="3.875" style="6" bestFit="1" customWidth="1"/>
    <col min="2564" max="2564" width="16" style="6" bestFit="1" customWidth="1"/>
    <col min="2565" max="2565" width="16.625" style="6" bestFit="1" customWidth="1"/>
    <col min="2566" max="2566" width="13.5" style="6" bestFit="1" customWidth="1"/>
    <col min="2567" max="2568" width="10.875" style="6" bestFit="1" customWidth="1"/>
    <col min="2569" max="2569" width="6.25" style="6" bestFit="1" customWidth="1"/>
    <col min="2570" max="2570" width="8.875" style="6" bestFit="1" customWidth="1"/>
    <col min="2571" max="2571" width="13.875" style="6" bestFit="1" customWidth="1"/>
    <col min="2572" max="2572" width="13.25" style="6" bestFit="1" customWidth="1"/>
    <col min="2573" max="2573" width="16" style="6" bestFit="1" customWidth="1"/>
    <col min="2574" max="2574" width="11.625" style="6" bestFit="1" customWidth="1"/>
    <col min="2575" max="2575" width="16.875" style="6" customWidth="1"/>
    <col min="2576" max="2576" width="13.25" style="6" customWidth="1"/>
    <col min="2577" max="2577" width="18.375" style="6" bestFit="1" customWidth="1"/>
    <col min="2578" max="2578" width="15" style="6" bestFit="1" customWidth="1"/>
    <col min="2579" max="2579" width="14.75" style="6" bestFit="1" customWidth="1"/>
    <col min="2580" max="2580" width="14.625" style="6" bestFit="1" customWidth="1"/>
    <col min="2581" max="2581" width="13.75" style="6" bestFit="1" customWidth="1"/>
    <col min="2582" max="2582" width="14.25" style="6" bestFit="1" customWidth="1"/>
    <col min="2583" max="2583" width="15.125" style="6" customWidth="1"/>
    <col min="2584" max="2584" width="20.5" style="6" bestFit="1" customWidth="1"/>
    <col min="2585" max="2585" width="27.875" style="6" bestFit="1" customWidth="1"/>
    <col min="2586" max="2586" width="6.875" style="6" bestFit="1" customWidth="1"/>
    <col min="2587" max="2587" width="5" style="6" bestFit="1" customWidth="1"/>
    <col min="2588" max="2588" width="8" style="6" bestFit="1" customWidth="1"/>
    <col min="2589" max="2589" width="11.875" style="6" bestFit="1" customWidth="1"/>
    <col min="2590" max="2818" width="9" style="6"/>
    <col min="2819" max="2819" width="3.875" style="6" bestFit="1" customWidth="1"/>
    <col min="2820" max="2820" width="16" style="6" bestFit="1" customWidth="1"/>
    <col min="2821" max="2821" width="16.625" style="6" bestFit="1" customWidth="1"/>
    <col min="2822" max="2822" width="13.5" style="6" bestFit="1" customWidth="1"/>
    <col min="2823" max="2824" width="10.875" style="6" bestFit="1" customWidth="1"/>
    <col min="2825" max="2825" width="6.25" style="6" bestFit="1" customWidth="1"/>
    <col min="2826" max="2826" width="8.875" style="6" bestFit="1" customWidth="1"/>
    <col min="2827" max="2827" width="13.875" style="6" bestFit="1" customWidth="1"/>
    <col min="2828" max="2828" width="13.25" style="6" bestFit="1" customWidth="1"/>
    <col min="2829" max="2829" width="16" style="6" bestFit="1" customWidth="1"/>
    <col min="2830" max="2830" width="11.625" style="6" bestFit="1" customWidth="1"/>
    <col min="2831" max="2831" width="16.875" style="6" customWidth="1"/>
    <col min="2832" max="2832" width="13.25" style="6" customWidth="1"/>
    <col min="2833" max="2833" width="18.375" style="6" bestFit="1" customWidth="1"/>
    <col min="2834" max="2834" width="15" style="6" bestFit="1" customWidth="1"/>
    <col min="2835" max="2835" width="14.75" style="6" bestFit="1" customWidth="1"/>
    <col min="2836" max="2836" width="14.625" style="6" bestFit="1" customWidth="1"/>
    <col min="2837" max="2837" width="13.75" style="6" bestFit="1" customWidth="1"/>
    <col min="2838" max="2838" width="14.25" style="6" bestFit="1" customWidth="1"/>
    <col min="2839" max="2839" width="15.125" style="6" customWidth="1"/>
    <col min="2840" max="2840" width="20.5" style="6" bestFit="1" customWidth="1"/>
    <col min="2841" max="2841" width="27.875" style="6" bestFit="1" customWidth="1"/>
    <col min="2842" max="2842" width="6.875" style="6" bestFit="1" customWidth="1"/>
    <col min="2843" max="2843" width="5" style="6" bestFit="1" customWidth="1"/>
    <col min="2844" max="2844" width="8" style="6" bestFit="1" customWidth="1"/>
    <col min="2845" max="2845" width="11.875" style="6" bestFit="1" customWidth="1"/>
    <col min="2846" max="3074" width="9" style="6"/>
    <col min="3075" max="3075" width="3.875" style="6" bestFit="1" customWidth="1"/>
    <col min="3076" max="3076" width="16" style="6" bestFit="1" customWidth="1"/>
    <col min="3077" max="3077" width="16.625" style="6" bestFit="1" customWidth="1"/>
    <col min="3078" max="3078" width="13.5" style="6" bestFit="1" customWidth="1"/>
    <col min="3079" max="3080" width="10.875" style="6" bestFit="1" customWidth="1"/>
    <col min="3081" max="3081" width="6.25" style="6" bestFit="1" customWidth="1"/>
    <col min="3082" max="3082" width="8.875" style="6" bestFit="1" customWidth="1"/>
    <col min="3083" max="3083" width="13.875" style="6" bestFit="1" customWidth="1"/>
    <col min="3084" max="3084" width="13.25" style="6" bestFit="1" customWidth="1"/>
    <col min="3085" max="3085" width="16" style="6" bestFit="1" customWidth="1"/>
    <col min="3086" max="3086" width="11.625" style="6" bestFit="1" customWidth="1"/>
    <col min="3087" max="3087" width="16.875" style="6" customWidth="1"/>
    <col min="3088" max="3088" width="13.25" style="6" customWidth="1"/>
    <col min="3089" max="3089" width="18.375" style="6" bestFit="1" customWidth="1"/>
    <col min="3090" max="3090" width="15" style="6" bestFit="1" customWidth="1"/>
    <col min="3091" max="3091" width="14.75" style="6" bestFit="1" customWidth="1"/>
    <col min="3092" max="3092" width="14.625" style="6" bestFit="1" customWidth="1"/>
    <col min="3093" max="3093" width="13.75" style="6" bestFit="1" customWidth="1"/>
    <col min="3094" max="3094" width="14.25" style="6" bestFit="1" customWidth="1"/>
    <col min="3095" max="3095" width="15.125" style="6" customWidth="1"/>
    <col min="3096" max="3096" width="20.5" style="6" bestFit="1" customWidth="1"/>
    <col min="3097" max="3097" width="27.875" style="6" bestFit="1" customWidth="1"/>
    <col min="3098" max="3098" width="6.875" style="6" bestFit="1" customWidth="1"/>
    <col min="3099" max="3099" width="5" style="6" bestFit="1" customWidth="1"/>
    <col min="3100" max="3100" width="8" style="6" bestFit="1" customWidth="1"/>
    <col min="3101" max="3101" width="11.875" style="6" bestFit="1" customWidth="1"/>
    <col min="3102" max="3330" width="9" style="6"/>
    <col min="3331" max="3331" width="3.875" style="6" bestFit="1" customWidth="1"/>
    <col min="3332" max="3332" width="16" style="6" bestFit="1" customWidth="1"/>
    <col min="3333" max="3333" width="16.625" style="6" bestFit="1" customWidth="1"/>
    <col min="3334" max="3334" width="13.5" style="6" bestFit="1" customWidth="1"/>
    <col min="3335" max="3336" width="10.875" style="6" bestFit="1" customWidth="1"/>
    <col min="3337" max="3337" width="6.25" style="6" bestFit="1" customWidth="1"/>
    <col min="3338" max="3338" width="8.875" style="6" bestFit="1" customWidth="1"/>
    <col min="3339" max="3339" width="13.875" style="6" bestFit="1" customWidth="1"/>
    <col min="3340" max="3340" width="13.25" style="6" bestFit="1" customWidth="1"/>
    <col min="3341" max="3341" width="16" style="6" bestFit="1" customWidth="1"/>
    <col min="3342" max="3342" width="11.625" style="6" bestFit="1" customWidth="1"/>
    <col min="3343" max="3343" width="16.875" style="6" customWidth="1"/>
    <col min="3344" max="3344" width="13.25" style="6" customWidth="1"/>
    <col min="3345" max="3345" width="18.375" style="6" bestFit="1" customWidth="1"/>
    <col min="3346" max="3346" width="15" style="6" bestFit="1" customWidth="1"/>
    <col min="3347" max="3347" width="14.75" style="6" bestFit="1" customWidth="1"/>
    <col min="3348" max="3348" width="14.625" style="6" bestFit="1" customWidth="1"/>
    <col min="3349" max="3349" width="13.75" style="6" bestFit="1" customWidth="1"/>
    <col min="3350" max="3350" width="14.25" style="6" bestFit="1" customWidth="1"/>
    <col min="3351" max="3351" width="15.125" style="6" customWidth="1"/>
    <col min="3352" max="3352" width="20.5" style="6" bestFit="1" customWidth="1"/>
    <col min="3353" max="3353" width="27.875" style="6" bestFit="1" customWidth="1"/>
    <col min="3354" max="3354" width="6.875" style="6" bestFit="1" customWidth="1"/>
    <col min="3355" max="3355" width="5" style="6" bestFit="1" customWidth="1"/>
    <col min="3356" max="3356" width="8" style="6" bestFit="1" customWidth="1"/>
    <col min="3357" max="3357" width="11.875" style="6" bestFit="1" customWidth="1"/>
    <col min="3358" max="3586" width="9" style="6"/>
    <col min="3587" max="3587" width="3.875" style="6" bestFit="1" customWidth="1"/>
    <col min="3588" max="3588" width="16" style="6" bestFit="1" customWidth="1"/>
    <col min="3589" max="3589" width="16.625" style="6" bestFit="1" customWidth="1"/>
    <col min="3590" max="3590" width="13.5" style="6" bestFit="1" customWidth="1"/>
    <col min="3591" max="3592" width="10.875" style="6" bestFit="1" customWidth="1"/>
    <col min="3593" max="3593" width="6.25" style="6" bestFit="1" customWidth="1"/>
    <col min="3594" max="3594" width="8.875" style="6" bestFit="1" customWidth="1"/>
    <col min="3595" max="3595" width="13.875" style="6" bestFit="1" customWidth="1"/>
    <col min="3596" max="3596" width="13.25" style="6" bestFit="1" customWidth="1"/>
    <col min="3597" max="3597" width="16" style="6" bestFit="1" customWidth="1"/>
    <col min="3598" max="3598" width="11.625" style="6" bestFit="1" customWidth="1"/>
    <col min="3599" max="3599" width="16.875" style="6" customWidth="1"/>
    <col min="3600" max="3600" width="13.25" style="6" customWidth="1"/>
    <col min="3601" max="3601" width="18.375" style="6" bestFit="1" customWidth="1"/>
    <col min="3602" max="3602" width="15" style="6" bestFit="1" customWidth="1"/>
    <col min="3603" max="3603" width="14.75" style="6" bestFit="1" customWidth="1"/>
    <col min="3604" max="3604" width="14.625" style="6" bestFit="1" customWidth="1"/>
    <col min="3605" max="3605" width="13.75" style="6" bestFit="1" customWidth="1"/>
    <col min="3606" max="3606" width="14.25" style="6" bestFit="1" customWidth="1"/>
    <col min="3607" max="3607" width="15.125" style="6" customWidth="1"/>
    <col min="3608" max="3608" width="20.5" style="6" bestFit="1" customWidth="1"/>
    <col min="3609" max="3609" width="27.875" style="6" bestFit="1" customWidth="1"/>
    <col min="3610" max="3610" width="6.875" style="6" bestFit="1" customWidth="1"/>
    <col min="3611" max="3611" width="5" style="6" bestFit="1" customWidth="1"/>
    <col min="3612" max="3612" width="8" style="6" bestFit="1" customWidth="1"/>
    <col min="3613" max="3613" width="11.875" style="6" bestFit="1" customWidth="1"/>
    <col min="3614" max="3842" width="9" style="6"/>
    <col min="3843" max="3843" width="3.875" style="6" bestFit="1" customWidth="1"/>
    <col min="3844" max="3844" width="16" style="6" bestFit="1" customWidth="1"/>
    <col min="3845" max="3845" width="16.625" style="6" bestFit="1" customWidth="1"/>
    <col min="3846" max="3846" width="13.5" style="6" bestFit="1" customWidth="1"/>
    <col min="3847" max="3848" width="10.875" style="6" bestFit="1" customWidth="1"/>
    <col min="3849" max="3849" width="6.25" style="6" bestFit="1" customWidth="1"/>
    <col min="3850" max="3850" width="8.875" style="6" bestFit="1" customWidth="1"/>
    <col min="3851" max="3851" width="13.875" style="6" bestFit="1" customWidth="1"/>
    <col min="3852" max="3852" width="13.25" style="6" bestFit="1" customWidth="1"/>
    <col min="3853" max="3853" width="16" style="6" bestFit="1" customWidth="1"/>
    <col min="3854" max="3854" width="11.625" style="6" bestFit="1" customWidth="1"/>
    <col min="3855" max="3855" width="16.875" style="6" customWidth="1"/>
    <col min="3856" max="3856" width="13.25" style="6" customWidth="1"/>
    <col min="3857" max="3857" width="18.375" style="6" bestFit="1" customWidth="1"/>
    <col min="3858" max="3858" width="15" style="6" bestFit="1" customWidth="1"/>
    <col min="3859" max="3859" width="14.75" style="6" bestFit="1" customWidth="1"/>
    <col min="3860" max="3860" width="14.625" style="6" bestFit="1" customWidth="1"/>
    <col min="3861" max="3861" width="13.75" style="6" bestFit="1" customWidth="1"/>
    <col min="3862" max="3862" width="14.25" style="6" bestFit="1" customWidth="1"/>
    <col min="3863" max="3863" width="15.125" style="6" customWidth="1"/>
    <col min="3864" max="3864" width="20.5" style="6" bestFit="1" customWidth="1"/>
    <col min="3865" max="3865" width="27.875" style="6" bestFit="1" customWidth="1"/>
    <col min="3866" max="3866" width="6.875" style="6" bestFit="1" customWidth="1"/>
    <col min="3867" max="3867" width="5" style="6" bestFit="1" customWidth="1"/>
    <col min="3868" max="3868" width="8" style="6" bestFit="1" customWidth="1"/>
    <col min="3869" max="3869" width="11.875" style="6" bestFit="1" customWidth="1"/>
    <col min="3870" max="4098" width="9" style="6"/>
    <col min="4099" max="4099" width="3.875" style="6" bestFit="1" customWidth="1"/>
    <col min="4100" max="4100" width="16" style="6" bestFit="1" customWidth="1"/>
    <col min="4101" max="4101" width="16.625" style="6" bestFit="1" customWidth="1"/>
    <col min="4102" max="4102" width="13.5" style="6" bestFit="1" customWidth="1"/>
    <col min="4103" max="4104" width="10.875" style="6" bestFit="1" customWidth="1"/>
    <col min="4105" max="4105" width="6.25" style="6" bestFit="1" customWidth="1"/>
    <col min="4106" max="4106" width="8.875" style="6" bestFit="1" customWidth="1"/>
    <col min="4107" max="4107" width="13.875" style="6" bestFit="1" customWidth="1"/>
    <col min="4108" max="4108" width="13.25" style="6" bestFit="1" customWidth="1"/>
    <col min="4109" max="4109" width="16" style="6" bestFit="1" customWidth="1"/>
    <col min="4110" max="4110" width="11.625" style="6" bestFit="1" customWidth="1"/>
    <col min="4111" max="4111" width="16.875" style="6" customWidth="1"/>
    <col min="4112" max="4112" width="13.25" style="6" customWidth="1"/>
    <col min="4113" max="4113" width="18.375" style="6" bestFit="1" customWidth="1"/>
    <col min="4114" max="4114" width="15" style="6" bestFit="1" customWidth="1"/>
    <col min="4115" max="4115" width="14.75" style="6" bestFit="1" customWidth="1"/>
    <col min="4116" max="4116" width="14.625" style="6" bestFit="1" customWidth="1"/>
    <col min="4117" max="4117" width="13.75" style="6" bestFit="1" customWidth="1"/>
    <col min="4118" max="4118" width="14.25" style="6" bestFit="1" customWidth="1"/>
    <col min="4119" max="4119" width="15.125" style="6" customWidth="1"/>
    <col min="4120" max="4120" width="20.5" style="6" bestFit="1" customWidth="1"/>
    <col min="4121" max="4121" width="27.875" style="6" bestFit="1" customWidth="1"/>
    <col min="4122" max="4122" width="6.875" style="6" bestFit="1" customWidth="1"/>
    <col min="4123" max="4123" width="5" style="6" bestFit="1" customWidth="1"/>
    <col min="4124" max="4124" width="8" style="6" bestFit="1" customWidth="1"/>
    <col min="4125" max="4125" width="11.875" style="6" bestFit="1" customWidth="1"/>
    <col min="4126" max="4354" width="9" style="6"/>
    <col min="4355" max="4355" width="3.875" style="6" bestFit="1" customWidth="1"/>
    <col min="4356" max="4356" width="16" style="6" bestFit="1" customWidth="1"/>
    <col min="4357" max="4357" width="16.625" style="6" bestFit="1" customWidth="1"/>
    <col min="4358" max="4358" width="13.5" style="6" bestFit="1" customWidth="1"/>
    <col min="4359" max="4360" width="10.875" style="6" bestFit="1" customWidth="1"/>
    <col min="4361" max="4361" width="6.25" style="6" bestFit="1" customWidth="1"/>
    <col min="4362" max="4362" width="8.875" style="6" bestFit="1" customWidth="1"/>
    <col min="4363" max="4363" width="13.875" style="6" bestFit="1" customWidth="1"/>
    <col min="4364" max="4364" width="13.25" style="6" bestFit="1" customWidth="1"/>
    <col min="4365" max="4365" width="16" style="6" bestFit="1" customWidth="1"/>
    <col min="4366" max="4366" width="11.625" style="6" bestFit="1" customWidth="1"/>
    <col min="4367" max="4367" width="16.875" style="6" customWidth="1"/>
    <col min="4368" max="4368" width="13.25" style="6" customWidth="1"/>
    <col min="4369" max="4369" width="18.375" style="6" bestFit="1" customWidth="1"/>
    <col min="4370" max="4370" width="15" style="6" bestFit="1" customWidth="1"/>
    <col min="4371" max="4371" width="14.75" style="6" bestFit="1" customWidth="1"/>
    <col min="4372" max="4372" width="14.625" style="6" bestFit="1" customWidth="1"/>
    <col min="4373" max="4373" width="13.75" style="6" bestFit="1" customWidth="1"/>
    <col min="4374" max="4374" width="14.25" style="6" bestFit="1" customWidth="1"/>
    <col min="4375" max="4375" width="15.125" style="6" customWidth="1"/>
    <col min="4376" max="4376" width="20.5" style="6" bestFit="1" customWidth="1"/>
    <col min="4377" max="4377" width="27.875" style="6" bestFit="1" customWidth="1"/>
    <col min="4378" max="4378" width="6.875" style="6" bestFit="1" customWidth="1"/>
    <col min="4379" max="4379" width="5" style="6" bestFit="1" customWidth="1"/>
    <col min="4380" max="4380" width="8" style="6" bestFit="1" customWidth="1"/>
    <col min="4381" max="4381" width="11.875" style="6" bestFit="1" customWidth="1"/>
    <col min="4382" max="4610" width="9" style="6"/>
    <col min="4611" max="4611" width="3.875" style="6" bestFit="1" customWidth="1"/>
    <col min="4612" max="4612" width="16" style="6" bestFit="1" customWidth="1"/>
    <col min="4613" max="4613" width="16.625" style="6" bestFit="1" customWidth="1"/>
    <col min="4614" max="4614" width="13.5" style="6" bestFit="1" customWidth="1"/>
    <col min="4615" max="4616" width="10.875" style="6" bestFit="1" customWidth="1"/>
    <col min="4617" max="4617" width="6.25" style="6" bestFit="1" customWidth="1"/>
    <col min="4618" max="4618" width="8.875" style="6" bestFit="1" customWidth="1"/>
    <col min="4619" max="4619" width="13.875" style="6" bestFit="1" customWidth="1"/>
    <col min="4620" max="4620" width="13.25" style="6" bestFit="1" customWidth="1"/>
    <col min="4621" max="4621" width="16" style="6" bestFit="1" customWidth="1"/>
    <col min="4622" max="4622" width="11.625" style="6" bestFit="1" customWidth="1"/>
    <col min="4623" max="4623" width="16.875" style="6" customWidth="1"/>
    <col min="4624" max="4624" width="13.25" style="6" customWidth="1"/>
    <col min="4625" max="4625" width="18.375" style="6" bestFit="1" customWidth="1"/>
    <col min="4626" max="4626" width="15" style="6" bestFit="1" customWidth="1"/>
    <col min="4627" max="4627" width="14.75" style="6" bestFit="1" customWidth="1"/>
    <col min="4628" max="4628" width="14.625" style="6" bestFit="1" customWidth="1"/>
    <col min="4629" max="4629" width="13.75" style="6" bestFit="1" customWidth="1"/>
    <col min="4630" max="4630" width="14.25" style="6" bestFit="1" customWidth="1"/>
    <col min="4631" max="4631" width="15.125" style="6" customWidth="1"/>
    <col min="4632" max="4632" width="20.5" style="6" bestFit="1" customWidth="1"/>
    <col min="4633" max="4633" width="27.875" style="6" bestFit="1" customWidth="1"/>
    <col min="4634" max="4634" width="6.875" style="6" bestFit="1" customWidth="1"/>
    <col min="4635" max="4635" width="5" style="6" bestFit="1" customWidth="1"/>
    <col min="4636" max="4636" width="8" style="6" bestFit="1" customWidth="1"/>
    <col min="4637" max="4637" width="11.875" style="6" bestFit="1" customWidth="1"/>
    <col min="4638" max="4866" width="9" style="6"/>
    <col min="4867" max="4867" width="3.875" style="6" bestFit="1" customWidth="1"/>
    <col min="4868" max="4868" width="16" style="6" bestFit="1" customWidth="1"/>
    <col min="4869" max="4869" width="16.625" style="6" bestFit="1" customWidth="1"/>
    <col min="4870" max="4870" width="13.5" style="6" bestFit="1" customWidth="1"/>
    <col min="4871" max="4872" width="10.875" style="6" bestFit="1" customWidth="1"/>
    <col min="4873" max="4873" width="6.25" style="6" bestFit="1" customWidth="1"/>
    <col min="4874" max="4874" width="8.875" style="6" bestFit="1" customWidth="1"/>
    <col min="4875" max="4875" width="13.875" style="6" bestFit="1" customWidth="1"/>
    <col min="4876" max="4876" width="13.25" style="6" bestFit="1" customWidth="1"/>
    <col min="4877" max="4877" width="16" style="6" bestFit="1" customWidth="1"/>
    <col min="4878" max="4878" width="11.625" style="6" bestFit="1" customWidth="1"/>
    <col min="4879" max="4879" width="16.875" style="6" customWidth="1"/>
    <col min="4880" max="4880" width="13.25" style="6" customWidth="1"/>
    <col min="4881" max="4881" width="18.375" style="6" bestFit="1" customWidth="1"/>
    <col min="4882" max="4882" width="15" style="6" bestFit="1" customWidth="1"/>
    <col min="4883" max="4883" width="14.75" style="6" bestFit="1" customWidth="1"/>
    <col min="4884" max="4884" width="14.625" style="6" bestFit="1" customWidth="1"/>
    <col min="4885" max="4885" width="13.75" style="6" bestFit="1" customWidth="1"/>
    <col min="4886" max="4886" width="14.25" style="6" bestFit="1" customWidth="1"/>
    <col min="4887" max="4887" width="15.125" style="6" customWidth="1"/>
    <col min="4888" max="4888" width="20.5" style="6" bestFit="1" customWidth="1"/>
    <col min="4889" max="4889" width="27.875" style="6" bestFit="1" customWidth="1"/>
    <col min="4890" max="4890" width="6.875" style="6" bestFit="1" customWidth="1"/>
    <col min="4891" max="4891" width="5" style="6" bestFit="1" customWidth="1"/>
    <col min="4892" max="4892" width="8" style="6" bestFit="1" customWidth="1"/>
    <col min="4893" max="4893" width="11.875" style="6" bestFit="1" customWidth="1"/>
    <col min="4894" max="5122" width="9" style="6"/>
    <col min="5123" max="5123" width="3.875" style="6" bestFit="1" customWidth="1"/>
    <col min="5124" max="5124" width="16" style="6" bestFit="1" customWidth="1"/>
    <col min="5125" max="5125" width="16.625" style="6" bestFit="1" customWidth="1"/>
    <col min="5126" max="5126" width="13.5" style="6" bestFit="1" customWidth="1"/>
    <col min="5127" max="5128" width="10.875" style="6" bestFit="1" customWidth="1"/>
    <col min="5129" max="5129" width="6.25" style="6" bestFit="1" customWidth="1"/>
    <col min="5130" max="5130" width="8.875" style="6" bestFit="1" customWidth="1"/>
    <col min="5131" max="5131" width="13.875" style="6" bestFit="1" customWidth="1"/>
    <col min="5132" max="5132" width="13.25" style="6" bestFit="1" customWidth="1"/>
    <col min="5133" max="5133" width="16" style="6" bestFit="1" customWidth="1"/>
    <col min="5134" max="5134" width="11.625" style="6" bestFit="1" customWidth="1"/>
    <col min="5135" max="5135" width="16.875" style="6" customWidth="1"/>
    <col min="5136" max="5136" width="13.25" style="6" customWidth="1"/>
    <col min="5137" max="5137" width="18.375" style="6" bestFit="1" customWidth="1"/>
    <col min="5138" max="5138" width="15" style="6" bestFit="1" customWidth="1"/>
    <col min="5139" max="5139" width="14.75" style="6" bestFit="1" customWidth="1"/>
    <col min="5140" max="5140" width="14.625" style="6" bestFit="1" customWidth="1"/>
    <col min="5141" max="5141" width="13.75" style="6" bestFit="1" customWidth="1"/>
    <col min="5142" max="5142" width="14.25" style="6" bestFit="1" customWidth="1"/>
    <col min="5143" max="5143" width="15.125" style="6" customWidth="1"/>
    <col min="5144" max="5144" width="20.5" style="6" bestFit="1" customWidth="1"/>
    <col min="5145" max="5145" width="27.875" style="6" bestFit="1" customWidth="1"/>
    <col min="5146" max="5146" width="6.875" style="6" bestFit="1" customWidth="1"/>
    <col min="5147" max="5147" width="5" style="6" bestFit="1" customWidth="1"/>
    <col min="5148" max="5148" width="8" style="6" bestFit="1" customWidth="1"/>
    <col min="5149" max="5149" width="11.875" style="6" bestFit="1" customWidth="1"/>
    <col min="5150" max="5378" width="9" style="6"/>
    <col min="5379" max="5379" width="3.875" style="6" bestFit="1" customWidth="1"/>
    <col min="5380" max="5380" width="16" style="6" bestFit="1" customWidth="1"/>
    <col min="5381" max="5381" width="16.625" style="6" bestFit="1" customWidth="1"/>
    <col min="5382" max="5382" width="13.5" style="6" bestFit="1" customWidth="1"/>
    <col min="5383" max="5384" width="10.875" style="6" bestFit="1" customWidth="1"/>
    <col min="5385" max="5385" width="6.25" style="6" bestFit="1" customWidth="1"/>
    <col min="5386" max="5386" width="8.875" style="6" bestFit="1" customWidth="1"/>
    <col min="5387" max="5387" width="13.875" style="6" bestFit="1" customWidth="1"/>
    <col min="5388" max="5388" width="13.25" style="6" bestFit="1" customWidth="1"/>
    <col min="5389" max="5389" width="16" style="6" bestFit="1" customWidth="1"/>
    <col min="5390" max="5390" width="11.625" style="6" bestFit="1" customWidth="1"/>
    <col min="5391" max="5391" width="16.875" style="6" customWidth="1"/>
    <col min="5392" max="5392" width="13.25" style="6" customWidth="1"/>
    <col min="5393" max="5393" width="18.375" style="6" bestFit="1" customWidth="1"/>
    <col min="5394" max="5394" width="15" style="6" bestFit="1" customWidth="1"/>
    <col min="5395" max="5395" width="14.75" style="6" bestFit="1" customWidth="1"/>
    <col min="5396" max="5396" width="14.625" style="6" bestFit="1" customWidth="1"/>
    <col min="5397" max="5397" width="13.75" style="6" bestFit="1" customWidth="1"/>
    <col min="5398" max="5398" width="14.25" style="6" bestFit="1" customWidth="1"/>
    <col min="5399" max="5399" width="15.125" style="6" customWidth="1"/>
    <col min="5400" max="5400" width="20.5" style="6" bestFit="1" customWidth="1"/>
    <col min="5401" max="5401" width="27.875" style="6" bestFit="1" customWidth="1"/>
    <col min="5402" max="5402" width="6.875" style="6" bestFit="1" customWidth="1"/>
    <col min="5403" max="5403" width="5" style="6" bestFit="1" customWidth="1"/>
    <col min="5404" max="5404" width="8" style="6" bestFit="1" customWidth="1"/>
    <col min="5405" max="5405" width="11.875" style="6" bestFit="1" customWidth="1"/>
    <col min="5406" max="5634" width="9" style="6"/>
    <col min="5635" max="5635" width="3.875" style="6" bestFit="1" customWidth="1"/>
    <col min="5636" max="5636" width="16" style="6" bestFit="1" customWidth="1"/>
    <col min="5637" max="5637" width="16.625" style="6" bestFit="1" customWidth="1"/>
    <col min="5638" max="5638" width="13.5" style="6" bestFit="1" customWidth="1"/>
    <col min="5639" max="5640" width="10.875" style="6" bestFit="1" customWidth="1"/>
    <col min="5641" max="5641" width="6.25" style="6" bestFit="1" customWidth="1"/>
    <col min="5642" max="5642" width="8.875" style="6" bestFit="1" customWidth="1"/>
    <col min="5643" max="5643" width="13.875" style="6" bestFit="1" customWidth="1"/>
    <col min="5644" max="5644" width="13.25" style="6" bestFit="1" customWidth="1"/>
    <col min="5645" max="5645" width="16" style="6" bestFit="1" customWidth="1"/>
    <col min="5646" max="5646" width="11.625" style="6" bestFit="1" customWidth="1"/>
    <col min="5647" max="5647" width="16.875" style="6" customWidth="1"/>
    <col min="5648" max="5648" width="13.25" style="6" customWidth="1"/>
    <col min="5649" max="5649" width="18.375" style="6" bestFit="1" customWidth="1"/>
    <col min="5650" max="5650" width="15" style="6" bestFit="1" customWidth="1"/>
    <col min="5651" max="5651" width="14.75" style="6" bestFit="1" customWidth="1"/>
    <col min="5652" max="5652" width="14.625" style="6" bestFit="1" customWidth="1"/>
    <col min="5653" max="5653" width="13.75" style="6" bestFit="1" customWidth="1"/>
    <col min="5654" max="5654" width="14.25" style="6" bestFit="1" customWidth="1"/>
    <col min="5655" max="5655" width="15.125" style="6" customWidth="1"/>
    <col min="5656" max="5656" width="20.5" style="6" bestFit="1" customWidth="1"/>
    <col min="5657" max="5657" width="27.875" style="6" bestFit="1" customWidth="1"/>
    <col min="5658" max="5658" width="6.875" style="6" bestFit="1" customWidth="1"/>
    <col min="5659" max="5659" width="5" style="6" bestFit="1" customWidth="1"/>
    <col min="5660" max="5660" width="8" style="6" bestFit="1" customWidth="1"/>
    <col min="5661" max="5661" width="11.875" style="6" bestFit="1" customWidth="1"/>
    <col min="5662" max="5890" width="9" style="6"/>
    <col min="5891" max="5891" width="3.875" style="6" bestFit="1" customWidth="1"/>
    <col min="5892" max="5892" width="16" style="6" bestFit="1" customWidth="1"/>
    <col min="5893" max="5893" width="16.625" style="6" bestFit="1" customWidth="1"/>
    <col min="5894" max="5894" width="13.5" style="6" bestFit="1" customWidth="1"/>
    <col min="5895" max="5896" width="10.875" style="6" bestFit="1" customWidth="1"/>
    <col min="5897" max="5897" width="6.25" style="6" bestFit="1" customWidth="1"/>
    <col min="5898" max="5898" width="8.875" style="6" bestFit="1" customWidth="1"/>
    <col min="5899" max="5899" width="13.875" style="6" bestFit="1" customWidth="1"/>
    <col min="5900" max="5900" width="13.25" style="6" bestFit="1" customWidth="1"/>
    <col min="5901" max="5901" width="16" style="6" bestFit="1" customWidth="1"/>
    <col min="5902" max="5902" width="11.625" style="6" bestFit="1" customWidth="1"/>
    <col min="5903" max="5903" width="16.875" style="6" customWidth="1"/>
    <col min="5904" max="5904" width="13.25" style="6" customWidth="1"/>
    <col min="5905" max="5905" width="18.375" style="6" bestFit="1" customWidth="1"/>
    <col min="5906" max="5906" width="15" style="6" bestFit="1" customWidth="1"/>
    <col min="5907" max="5907" width="14.75" style="6" bestFit="1" customWidth="1"/>
    <col min="5908" max="5908" width="14.625" style="6" bestFit="1" customWidth="1"/>
    <col min="5909" max="5909" width="13.75" style="6" bestFit="1" customWidth="1"/>
    <col min="5910" max="5910" width="14.25" style="6" bestFit="1" customWidth="1"/>
    <col min="5911" max="5911" width="15.125" style="6" customWidth="1"/>
    <col min="5912" max="5912" width="20.5" style="6" bestFit="1" customWidth="1"/>
    <col min="5913" max="5913" width="27.875" style="6" bestFit="1" customWidth="1"/>
    <col min="5914" max="5914" width="6.875" style="6" bestFit="1" customWidth="1"/>
    <col min="5915" max="5915" width="5" style="6" bestFit="1" customWidth="1"/>
    <col min="5916" max="5916" width="8" style="6" bestFit="1" customWidth="1"/>
    <col min="5917" max="5917" width="11.875" style="6" bestFit="1" customWidth="1"/>
    <col min="5918" max="6146" width="9" style="6"/>
    <col min="6147" max="6147" width="3.875" style="6" bestFit="1" customWidth="1"/>
    <col min="6148" max="6148" width="16" style="6" bestFit="1" customWidth="1"/>
    <col min="6149" max="6149" width="16.625" style="6" bestFit="1" customWidth="1"/>
    <col min="6150" max="6150" width="13.5" style="6" bestFit="1" customWidth="1"/>
    <col min="6151" max="6152" width="10.875" style="6" bestFit="1" customWidth="1"/>
    <col min="6153" max="6153" width="6.25" style="6" bestFit="1" customWidth="1"/>
    <col min="6154" max="6154" width="8.875" style="6" bestFit="1" customWidth="1"/>
    <col min="6155" max="6155" width="13.875" style="6" bestFit="1" customWidth="1"/>
    <col min="6156" max="6156" width="13.25" style="6" bestFit="1" customWidth="1"/>
    <col min="6157" max="6157" width="16" style="6" bestFit="1" customWidth="1"/>
    <col min="6158" max="6158" width="11.625" style="6" bestFit="1" customWidth="1"/>
    <col min="6159" max="6159" width="16.875" style="6" customWidth="1"/>
    <col min="6160" max="6160" width="13.25" style="6" customWidth="1"/>
    <col min="6161" max="6161" width="18.375" style="6" bestFit="1" customWidth="1"/>
    <col min="6162" max="6162" width="15" style="6" bestFit="1" customWidth="1"/>
    <col min="6163" max="6163" width="14.75" style="6" bestFit="1" customWidth="1"/>
    <col min="6164" max="6164" width="14.625" style="6" bestFit="1" customWidth="1"/>
    <col min="6165" max="6165" width="13.75" style="6" bestFit="1" customWidth="1"/>
    <col min="6166" max="6166" width="14.25" style="6" bestFit="1" customWidth="1"/>
    <col min="6167" max="6167" width="15.125" style="6" customWidth="1"/>
    <col min="6168" max="6168" width="20.5" style="6" bestFit="1" customWidth="1"/>
    <col min="6169" max="6169" width="27.875" style="6" bestFit="1" customWidth="1"/>
    <col min="6170" max="6170" width="6.875" style="6" bestFit="1" customWidth="1"/>
    <col min="6171" max="6171" width="5" style="6" bestFit="1" customWidth="1"/>
    <col min="6172" max="6172" width="8" style="6" bestFit="1" customWidth="1"/>
    <col min="6173" max="6173" width="11.875" style="6" bestFit="1" customWidth="1"/>
    <col min="6174" max="6402" width="9" style="6"/>
    <col min="6403" max="6403" width="3.875" style="6" bestFit="1" customWidth="1"/>
    <col min="6404" max="6404" width="16" style="6" bestFit="1" customWidth="1"/>
    <col min="6405" max="6405" width="16.625" style="6" bestFit="1" customWidth="1"/>
    <col min="6406" max="6406" width="13.5" style="6" bestFit="1" customWidth="1"/>
    <col min="6407" max="6408" width="10.875" style="6" bestFit="1" customWidth="1"/>
    <col min="6409" max="6409" width="6.25" style="6" bestFit="1" customWidth="1"/>
    <col min="6410" max="6410" width="8.875" style="6" bestFit="1" customWidth="1"/>
    <col min="6411" max="6411" width="13.875" style="6" bestFit="1" customWidth="1"/>
    <col min="6412" max="6412" width="13.25" style="6" bestFit="1" customWidth="1"/>
    <col min="6413" max="6413" width="16" style="6" bestFit="1" customWidth="1"/>
    <col min="6414" max="6414" width="11.625" style="6" bestFit="1" customWidth="1"/>
    <col min="6415" max="6415" width="16.875" style="6" customWidth="1"/>
    <col min="6416" max="6416" width="13.25" style="6" customWidth="1"/>
    <col min="6417" max="6417" width="18.375" style="6" bestFit="1" customWidth="1"/>
    <col min="6418" max="6418" width="15" style="6" bestFit="1" customWidth="1"/>
    <col min="6419" max="6419" width="14.75" style="6" bestFit="1" customWidth="1"/>
    <col min="6420" max="6420" width="14.625" style="6" bestFit="1" customWidth="1"/>
    <col min="6421" max="6421" width="13.75" style="6" bestFit="1" customWidth="1"/>
    <col min="6422" max="6422" width="14.25" style="6" bestFit="1" customWidth="1"/>
    <col min="6423" max="6423" width="15.125" style="6" customWidth="1"/>
    <col min="6424" max="6424" width="20.5" style="6" bestFit="1" customWidth="1"/>
    <col min="6425" max="6425" width="27.875" style="6" bestFit="1" customWidth="1"/>
    <col min="6426" max="6426" width="6.875" style="6" bestFit="1" customWidth="1"/>
    <col min="6427" max="6427" width="5" style="6" bestFit="1" customWidth="1"/>
    <col min="6428" max="6428" width="8" style="6" bestFit="1" customWidth="1"/>
    <col min="6429" max="6429" width="11.875" style="6" bestFit="1" customWidth="1"/>
    <col min="6430" max="6658" width="9" style="6"/>
    <col min="6659" max="6659" width="3.875" style="6" bestFit="1" customWidth="1"/>
    <col min="6660" max="6660" width="16" style="6" bestFit="1" customWidth="1"/>
    <col min="6661" max="6661" width="16.625" style="6" bestFit="1" customWidth="1"/>
    <col min="6662" max="6662" width="13.5" style="6" bestFit="1" customWidth="1"/>
    <col min="6663" max="6664" width="10.875" style="6" bestFit="1" customWidth="1"/>
    <col min="6665" max="6665" width="6.25" style="6" bestFit="1" customWidth="1"/>
    <col min="6666" max="6666" width="8.875" style="6" bestFit="1" customWidth="1"/>
    <col min="6667" max="6667" width="13.875" style="6" bestFit="1" customWidth="1"/>
    <col min="6668" max="6668" width="13.25" style="6" bestFit="1" customWidth="1"/>
    <col min="6669" max="6669" width="16" style="6" bestFit="1" customWidth="1"/>
    <col min="6670" max="6670" width="11.625" style="6" bestFit="1" customWidth="1"/>
    <col min="6671" max="6671" width="16.875" style="6" customWidth="1"/>
    <col min="6672" max="6672" width="13.25" style="6" customWidth="1"/>
    <col min="6673" max="6673" width="18.375" style="6" bestFit="1" customWidth="1"/>
    <col min="6674" max="6674" width="15" style="6" bestFit="1" customWidth="1"/>
    <col min="6675" max="6675" width="14.75" style="6" bestFit="1" customWidth="1"/>
    <col min="6676" max="6676" width="14.625" style="6" bestFit="1" customWidth="1"/>
    <col min="6677" max="6677" width="13.75" style="6" bestFit="1" customWidth="1"/>
    <col min="6678" max="6678" width="14.25" style="6" bestFit="1" customWidth="1"/>
    <col min="6679" max="6679" width="15.125" style="6" customWidth="1"/>
    <col min="6680" max="6680" width="20.5" style="6" bestFit="1" customWidth="1"/>
    <col min="6681" max="6681" width="27.875" style="6" bestFit="1" customWidth="1"/>
    <col min="6682" max="6682" width="6.875" style="6" bestFit="1" customWidth="1"/>
    <col min="6683" max="6683" width="5" style="6" bestFit="1" customWidth="1"/>
    <col min="6684" max="6684" width="8" style="6" bestFit="1" customWidth="1"/>
    <col min="6685" max="6685" width="11.875" style="6" bestFit="1" customWidth="1"/>
    <col min="6686" max="6914" width="9" style="6"/>
    <col min="6915" max="6915" width="3.875" style="6" bestFit="1" customWidth="1"/>
    <col min="6916" max="6916" width="16" style="6" bestFit="1" customWidth="1"/>
    <col min="6917" max="6917" width="16.625" style="6" bestFit="1" customWidth="1"/>
    <col min="6918" max="6918" width="13.5" style="6" bestFit="1" customWidth="1"/>
    <col min="6919" max="6920" width="10.875" style="6" bestFit="1" customWidth="1"/>
    <col min="6921" max="6921" width="6.25" style="6" bestFit="1" customWidth="1"/>
    <col min="6922" max="6922" width="8.875" style="6" bestFit="1" customWidth="1"/>
    <col min="6923" max="6923" width="13.875" style="6" bestFit="1" customWidth="1"/>
    <col min="6924" max="6924" width="13.25" style="6" bestFit="1" customWidth="1"/>
    <col min="6925" max="6925" width="16" style="6" bestFit="1" customWidth="1"/>
    <col min="6926" max="6926" width="11.625" style="6" bestFit="1" customWidth="1"/>
    <col min="6927" max="6927" width="16.875" style="6" customWidth="1"/>
    <col min="6928" max="6928" width="13.25" style="6" customWidth="1"/>
    <col min="6929" max="6929" width="18.375" style="6" bestFit="1" customWidth="1"/>
    <col min="6930" max="6930" width="15" style="6" bestFit="1" customWidth="1"/>
    <col min="6931" max="6931" width="14.75" style="6" bestFit="1" customWidth="1"/>
    <col min="6932" max="6932" width="14.625" style="6" bestFit="1" customWidth="1"/>
    <col min="6933" max="6933" width="13.75" style="6" bestFit="1" customWidth="1"/>
    <col min="6934" max="6934" width="14.25" style="6" bestFit="1" customWidth="1"/>
    <col min="6935" max="6935" width="15.125" style="6" customWidth="1"/>
    <col min="6936" max="6936" width="20.5" style="6" bestFit="1" customWidth="1"/>
    <col min="6937" max="6937" width="27.875" style="6" bestFit="1" customWidth="1"/>
    <col min="6938" max="6938" width="6.875" style="6" bestFit="1" customWidth="1"/>
    <col min="6939" max="6939" width="5" style="6" bestFit="1" customWidth="1"/>
    <col min="6940" max="6940" width="8" style="6" bestFit="1" customWidth="1"/>
    <col min="6941" max="6941" width="11.875" style="6" bestFit="1" customWidth="1"/>
    <col min="6942" max="7170" width="9" style="6"/>
    <col min="7171" max="7171" width="3.875" style="6" bestFit="1" customWidth="1"/>
    <col min="7172" max="7172" width="16" style="6" bestFit="1" customWidth="1"/>
    <col min="7173" max="7173" width="16.625" style="6" bestFit="1" customWidth="1"/>
    <col min="7174" max="7174" width="13.5" style="6" bestFit="1" customWidth="1"/>
    <col min="7175" max="7176" width="10.875" style="6" bestFit="1" customWidth="1"/>
    <col min="7177" max="7177" width="6.25" style="6" bestFit="1" customWidth="1"/>
    <col min="7178" max="7178" width="8.875" style="6" bestFit="1" customWidth="1"/>
    <col min="7179" max="7179" width="13.875" style="6" bestFit="1" customWidth="1"/>
    <col min="7180" max="7180" width="13.25" style="6" bestFit="1" customWidth="1"/>
    <col min="7181" max="7181" width="16" style="6" bestFit="1" customWidth="1"/>
    <col min="7182" max="7182" width="11.625" style="6" bestFit="1" customWidth="1"/>
    <col min="7183" max="7183" width="16.875" style="6" customWidth="1"/>
    <col min="7184" max="7184" width="13.25" style="6" customWidth="1"/>
    <col min="7185" max="7185" width="18.375" style="6" bestFit="1" customWidth="1"/>
    <col min="7186" max="7186" width="15" style="6" bestFit="1" customWidth="1"/>
    <col min="7187" max="7187" width="14.75" style="6" bestFit="1" customWidth="1"/>
    <col min="7188" max="7188" width="14.625" style="6" bestFit="1" customWidth="1"/>
    <col min="7189" max="7189" width="13.75" style="6" bestFit="1" customWidth="1"/>
    <col min="7190" max="7190" width="14.25" style="6" bestFit="1" customWidth="1"/>
    <col min="7191" max="7191" width="15.125" style="6" customWidth="1"/>
    <col min="7192" max="7192" width="20.5" style="6" bestFit="1" customWidth="1"/>
    <col min="7193" max="7193" width="27.875" style="6" bestFit="1" customWidth="1"/>
    <col min="7194" max="7194" width="6.875" style="6" bestFit="1" customWidth="1"/>
    <col min="7195" max="7195" width="5" style="6" bestFit="1" customWidth="1"/>
    <col min="7196" max="7196" width="8" style="6" bestFit="1" customWidth="1"/>
    <col min="7197" max="7197" width="11.875" style="6" bestFit="1" customWidth="1"/>
    <col min="7198" max="7426" width="9" style="6"/>
    <col min="7427" max="7427" width="3.875" style="6" bestFit="1" customWidth="1"/>
    <col min="7428" max="7428" width="16" style="6" bestFit="1" customWidth="1"/>
    <col min="7429" max="7429" width="16.625" style="6" bestFit="1" customWidth="1"/>
    <col min="7430" max="7430" width="13.5" style="6" bestFit="1" customWidth="1"/>
    <col min="7431" max="7432" width="10.875" style="6" bestFit="1" customWidth="1"/>
    <col min="7433" max="7433" width="6.25" style="6" bestFit="1" customWidth="1"/>
    <col min="7434" max="7434" width="8.875" style="6" bestFit="1" customWidth="1"/>
    <col min="7435" max="7435" width="13.875" style="6" bestFit="1" customWidth="1"/>
    <col min="7436" max="7436" width="13.25" style="6" bestFit="1" customWidth="1"/>
    <col min="7437" max="7437" width="16" style="6" bestFit="1" customWidth="1"/>
    <col min="7438" max="7438" width="11.625" style="6" bestFit="1" customWidth="1"/>
    <col min="7439" max="7439" width="16.875" style="6" customWidth="1"/>
    <col min="7440" max="7440" width="13.25" style="6" customWidth="1"/>
    <col min="7441" max="7441" width="18.375" style="6" bestFit="1" customWidth="1"/>
    <col min="7442" max="7442" width="15" style="6" bestFit="1" customWidth="1"/>
    <col min="7443" max="7443" width="14.75" style="6" bestFit="1" customWidth="1"/>
    <col min="7444" max="7444" width="14.625" style="6" bestFit="1" customWidth="1"/>
    <col min="7445" max="7445" width="13.75" style="6" bestFit="1" customWidth="1"/>
    <col min="7446" max="7446" width="14.25" style="6" bestFit="1" customWidth="1"/>
    <col min="7447" max="7447" width="15.125" style="6" customWidth="1"/>
    <col min="7448" max="7448" width="20.5" style="6" bestFit="1" customWidth="1"/>
    <col min="7449" max="7449" width="27.875" style="6" bestFit="1" customWidth="1"/>
    <col min="7450" max="7450" width="6.875" style="6" bestFit="1" customWidth="1"/>
    <col min="7451" max="7451" width="5" style="6" bestFit="1" customWidth="1"/>
    <col min="7452" max="7452" width="8" style="6" bestFit="1" customWidth="1"/>
    <col min="7453" max="7453" width="11.875" style="6" bestFit="1" customWidth="1"/>
    <col min="7454" max="7682" width="9" style="6"/>
    <col min="7683" max="7683" width="3.875" style="6" bestFit="1" customWidth="1"/>
    <col min="7684" max="7684" width="16" style="6" bestFit="1" customWidth="1"/>
    <col min="7685" max="7685" width="16.625" style="6" bestFit="1" customWidth="1"/>
    <col min="7686" max="7686" width="13.5" style="6" bestFit="1" customWidth="1"/>
    <col min="7687" max="7688" width="10.875" style="6" bestFit="1" customWidth="1"/>
    <col min="7689" max="7689" width="6.25" style="6" bestFit="1" customWidth="1"/>
    <col min="7690" max="7690" width="8.875" style="6" bestFit="1" customWidth="1"/>
    <col min="7691" max="7691" width="13.875" style="6" bestFit="1" customWidth="1"/>
    <col min="7692" max="7692" width="13.25" style="6" bestFit="1" customWidth="1"/>
    <col min="7693" max="7693" width="16" style="6" bestFit="1" customWidth="1"/>
    <col min="7694" max="7694" width="11.625" style="6" bestFit="1" customWidth="1"/>
    <col min="7695" max="7695" width="16.875" style="6" customWidth="1"/>
    <col min="7696" max="7696" width="13.25" style="6" customWidth="1"/>
    <col min="7697" max="7697" width="18.375" style="6" bestFit="1" customWidth="1"/>
    <col min="7698" max="7698" width="15" style="6" bestFit="1" customWidth="1"/>
    <col min="7699" max="7699" width="14.75" style="6" bestFit="1" customWidth="1"/>
    <col min="7700" max="7700" width="14.625" style="6" bestFit="1" customWidth="1"/>
    <col min="7701" max="7701" width="13.75" style="6" bestFit="1" customWidth="1"/>
    <col min="7702" max="7702" width="14.25" style="6" bestFit="1" customWidth="1"/>
    <col min="7703" max="7703" width="15.125" style="6" customWidth="1"/>
    <col min="7704" max="7704" width="20.5" style="6" bestFit="1" customWidth="1"/>
    <col min="7705" max="7705" width="27.875" style="6" bestFit="1" customWidth="1"/>
    <col min="7706" max="7706" width="6.875" style="6" bestFit="1" customWidth="1"/>
    <col min="7707" max="7707" width="5" style="6" bestFit="1" customWidth="1"/>
    <col min="7708" max="7708" width="8" style="6" bestFit="1" customWidth="1"/>
    <col min="7709" max="7709" width="11.875" style="6" bestFit="1" customWidth="1"/>
    <col min="7710" max="7938" width="9" style="6"/>
    <col min="7939" max="7939" width="3.875" style="6" bestFit="1" customWidth="1"/>
    <col min="7940" max="7940" width="16" style="6" bestFit="1" customWidth="1"/>
    <col min="7941" max="7941" width="16.625" style="6" bestFit="1" customWidth="1"/>
    <col min="7942" max="7942" width="13.5" style="6" bestFit="1" customWidth="1"/>
    <col min="7943" max="7944" width="10.875" style="6" bestFit="1" customWidth="1"/>
    <col min="7945" max="7945" width="6.25" style="6" bestFit="1" customWidth="1"/>
    <col min="7946" max="7946" width="8.875" style="6" bestFit="1" customWidth="1"/>
    <col min="7947" max="7947" width="13.875" style="6" bestFit="1" customWidth="1"/>
    <col min="7948" max="7948" width="13.25" style="6" bestFit="1" customWidth="1"/>
    <col min="7949" max="7949" width="16" style="6" bestFit="1" customWidth="1"/>
    <col min="7950" max="7950" width="11.625" style="6" bestFit="1" customWidth="1"/>
    <col min="7951" max="7951" width="16.875" style="6" customWidth="1"/>
    <col min="7952" max="7952" width="13.25" style="6" customWidth="1"/>
    <col min="7953" max="7953" width="18.375" style="6" bestFit="1" customWidth="1"/>
    <col min="7954" max="7954" width="15" style="6" bestFit="1" customWidth="1"/>
    <col min="7955" max="7955" width="14.75" style="6" bestFit="1" customWidth="1"/>
    <col min="7956" max="7956" width="14.625" style="6" bestFit="1" customWidth="1"/>
    <col min="7957" max="7957" width="13.75" style="6" bestFit="1" customWidth="1"/>
    <col min="7958" max="7958" width="14.25" style="6" bestFit="1" customWidth="1"/>
    <col min="7959" max="7959" width="15.125" style="6" customWidth="1"/>
    <col min="7960" max="7960" width="20.5" style="6" bestFit="1" customWidth="1"/>
    <col min="7961" max="7961" width="27.875" style="6" bestFit="1" customWidth="1"/>
    <col min="7962" max="7962" width="6.875" style="6" bestFit="1" customWidth="1"/>
    <col min="7963" max="7963" width="5" style="6" bestFit="1" customWidth="1"/>
    <col min="7964" max="7964" width="8" style="6" bestFit="1" customWidth="1"/>
    <col min="7965" max="7965" width="11.875" style="6" bestFit="1" customWidth="1"/>
    <col min="7966" max="8194" width="9" style="6"/>
    <col min="8195" max="8195" width="3.875" style="6" bestFit="1" customWidth="1"/>
    <col min="8196" max="8196" width="16" style="6" bestFit="1" customWidth="1"/>
    <col min="8197" max="8197" width="16.625" style="6" bestFit="1" customWidth="1"/>
    <col min="8198" max="8198" width="13.5" style="6" bestFit="1" customWidth="1"/>
    <col min="8199" max="8200" width="10.875" style="6" bestFit="1" customWidth="1"/>
    <col min="8201" max="8201" width="6.25" style="6" bestFit="1" customWidth="1"/>
    <col min="8202" max="8202" width="8.875" style="6" bestFit="1" customWidth="1"/>
    <col min="8203" max="8203" width="13.875" style="6" bestFit="1" customWidth="1"/>
    <col min="8204" max="8204" width="13.25" style="6" bestFit="1" customWidth="1"/>
    <col min="8205" max="8205" width="16" style="6" bestFit="1" customWidth="1"/>
    <col min="8206" max="8206" width="11.625" style="6" bestFit="1" customWidth="1"/>
    <col min="8207" max="8207" width="16.875" style="6" customWidth="1"/>
    <col min="8208" max="8208" width="13.25" style="6" customWidth="1"/>
    <col min="8209" max="8209" width="18.375" style="6" bestFit="1" customWidth="1"/>
    <col min="8210" max="8210" width="15" style="6" bestFit="1" customWidth="1"/>
    <col min="8211" max="8211" width="14.75" style="6" bestFit="1" customWidth="1"/>
    <col min="8212" max="8212" width="14.625" style="6" bestFit="1" customWidth="1"/>
    <col min="8213" max="8213" width="13.75" style="6" bestFit="1" customWidth="1"/>
    <col min="8214" max="8214" width="14.25" style="6" bestFit="1" customWidth="1"/>
    <col min="8215" max="8215" width="15.125" style="6" customWidth="1"/>
    <col min="8216" max="8216" width="20.5" style="6" bestFit="1" customWidth="1"/>
    <col min="8217" max="8217" width="27.875" style="6" bestFit="1" customWidth="1"/>
    <col min="8218" max="8218" width="6.875" style="6" bestFit="1" customWidth="1"/>
    <col min="8219" max="8219" width="5" style="6" bestFit="1" customWidth="1"/>
    <col min="8220" max="8220" width="8" style="6" bestFit="1" customWidth="1"/>
    <col min="8221" max="8221" width="11.875" style="6" bestFit="1" customWidth="1"/>
    <col min="8222" max="8450" width="9" style="6"/>
    <col min="8451" max="8451" width="3.875" style="6" bestFit="1" customWidth="1"/>
    <col min="8452" max="8452" width="16" style="6" bestFit="1" customWidth="1"/>
    <col min="8453" max="8453" width="16.625" style="6" bestFit="1" customWidth="1"/>
    <col min="8454" max="8454" width="13.5" style="6" bestFit="1" customWidth="1"/>
    <col min="8455" max="8456" width="10.875" style="6" bestFit="1" customWidth="1"/>
    <col min="8457" max="8457" width="6.25" style="6" bestFit="1" customWidth="1"/>
    <col min="8458" max="8458" width="8.875" style="6" bestFit="1" customWidth="1"/>
    <col min="8459" max="8459" width="13.875" style="6" bestFit="1" customWidth="1"/>
    <col min="8460" max="8460" width="13.25" style="6" bestFit="1" customWidth="1"/>
    <col min="8461" max="8461" width="16" style="6" bestFit="1" customWidth="1"/>
    <col min="8462" max="8462" width="11.625" style="6" bestFit="1" customWidth="1"/>
    <col min="8463" max="8463" width="16.875" style="6" customWidth="1"/>
    <col min="8464" max="8464" width="13.25" style="6" customWidth="1"/>
    <col min="8465" max="8465" width="18.375" style="6" bestFit="1" customWidth="1"/>
    <col min="8466" max="8466" width="15" style="6" bestFit="1" customWidth="1"/>
    <col min="8467" max="8467" width="14.75" style="6" bestFit="1" customWidth="1"/>
    <col min="8468" max="8468" width="14.625" style="6" bestFit="1" customWidth="1"/>
    <col min="8469" max="8469" width="13.75" style="6" bestFit="1" customWidth="1"/>
    <col min="8470" max="8470" width="14.25" style="6" bestFit="1" customWidth="1"/>
    <col min="8471" max="8471" width="15.125" style="6" customWidth="1"/>
    <col min="8472" max="8472" width="20.5" style="6" bestFit="1" customWidth="1"/>
    <col min="8473" max="8473" width="27.875" style="6" bestFit="1" customWidth="1"/>
    <col min="8474" max="8474" width="6.875" style="6" bestFit="1" customWidth="1"/>
    <col min="8475" max="8475" width="5" style="6" bestFit="1" customWidth="1"/>
    <col min="8476" max="8476" width="8" style="6" bestFit="1" customWidth="1"/>
    <col min="8477" max="8477" width="11.875" style="6" bestFit="1" customWidth="1"/>
    <col min="8478" max="8706" width="9" style="6"/>
    <col min="8707" max="8707" width="3.875" style="6" bestFit="1" customWidth="1"/>
    <col min="8708" max="8708" width="16" style="6" bestFit="1" customWidth="1"/>
    <col min="8709" max="8709" width="16.625" style="6" bestFit="1" customWidth="1"/>
    <col min="8710" max="8710" width="13.5" style="6" bestFit="1" customWidth="1"/>
    <col min="8711" max="8712" width="10.875" style="6" bestFit="1" customWidth="1"/>
    <col min="8713" max="8713" width="6.25" style="6" bestFit="1" customWidth="1"/>
    <col min="8714" max="8714" width="8.875" style="6" bestFit="1" customWidth="1"/>
    <col min="8715" max="8715" width="13.875" style="6" bestFit="1" customWidth="1"/>
    <col min="8716" max="8716" width="13.25" style="6" bestFit="1" customWidth="1"/>
    <col min="8717" max="8717" width="16" style="6" bestFit="1" customWidth="1"/>
    <col min="8718" max="8718" width="11.625" style="6" bestFit="1" customWidth="1"/>
    <col min="8719" max="8719" width="16.875" style="6" customWidth="1"/>
    <col min="8720" max="8720" width="13.25" style="6" customWidth="1"/>
    <col min="8721" max="8721" width="18.375" style="6" bestFit="1" customWidth="1"/>
    <col min="8722" max="8722" width="15" style="6" bestFit="1" customWidth="1"/>
    <col min="8723" max="8723" width="14.75" style="6" bestFit="1" customWidth="1"/>
    <col min="8724" max="8724" width="14.625" style="6" bestFit="1" customWidth="1"/>
    <col min="8725" max="8725" width="13.75" style="6" bestFit="1" customWidth="1"/>
    <col min="8726" max="8726" width="14.25" style="6" bestFit="1" customWidth="1"/>
    <col min="8727" max="8727" width="15.125" style="6" customWidth="1"/>
    <col min="8728" max="8728" width="20.5" style="6" bestFit="1" customWidth="1"/>
    <col min="8729" max="8729" width="27.875" style="6" bestFit="1" customWidth="1"/>
    <col min="8730" max="8730" width="6.875" style="6" bestFit="1" customWidth="1"/>
    <col min="8731" max="8731" width="5" style="6" bestFit="1" customWidth="1"/>
    <col min="8732" max="8732" width="8" style="6" bestFit="1" customWidth="1"/>
    <col min="8733" max="8733" width="11.875" style="6" bestFit="1" customWidth="1"/>
    <col min="8734" max="8962" width="9" style="6"/>
    <col min="8963" max="8963" width="3.875" style="6" bestFit="1" customWidth="1"/>
    <col min="8964" max="8964" width="16" style="6" bestFit="1" customWidth="1"/>
    <col min="8965" max="8965" width="16.625" style="6" bestFit="1" customWidth="1"/>
    <col min="8966" max="8966" width="13.5" style="6" bestFit="1" customWidth="1"/>
    <col min="8967" max="8968" width="10.875" style="6" bestFit="1" customWidth="1"/>
    <col min="8969" max="8969" width="6.25" style="6" bestFit="1" customWidth="1"/>
    <col min="8970" max="8970" width="8.875" style="6" bestFit="1" customWidth="1"/>
    <col min="8971" max="8971" width="13.875" style="6" bestFit="1" customWidth="1"/>
    <col min="8972" max="8972" width="13.25" style="6" bestFit="1" customWidth="1"/>
    <col min="8973" max="8973" width="16" style="6" bestFit="1" customWidth="1"/>
    <col min="8974" max="8974" width="11.625" style="6" bestFit="1" customWidth="1"/>
    <col min="8975" max="8975" width="16.875" style="6" customWidth="1"/>
    <col min="8976" max="8976" width="13.25" style="6" customWidth="1"/>
    <col min="8977" max="8977" width="18.375" style="6" bestFit="1" customWidth="1"/>
    <col min="8978" max="8978" width="15" style="6" bestFit="1" customWidth="1"/>
    <col min="8979" max="8979" width="14.75" style="6" bestFit="1" customWidth="1"/>
    <col min="8980" max="8980" width="14.625" style="6" bestFit="1" customWidth="1"/>
    <col min="8981" max="8981" width="13.75" style="6" bestFit="1" customWidth="1"/>
    <col min="8982" max="8982" width="14.25" style="6" bestFit="1" customWidth="1"/>
    <col min="8983" max="8983" width="15.125" style="6" customWidth="1"/>
    <col min="8984" max="8984" width="20.5" style="6" bestFit="1" customWidth="1"/>
    <col min="8985" max="8985" width="27.875" style="6" bestFit="1" customWidth="1"/>
    <col min="8986" max="8986" width="6.875" style="6" bestFit="1" customWidth="1"/>
    <col min="8987" max="8987" width="5" style="6" bestFit="1" customWidth="1"/>
    <col min="8988" max="8988" width="8" style="6" bestFit="1" customWidth="1"/>
    <col min="8989" max="8989" width="11.875" style="6" bestFit="1" customWidth="1"/>
    <col min="8990" max="9218" width="9" style="6"/>
    <col min="9219" max="9219" width="3.875" style="6" bestFit="1" customWidth="1"/>
    <col min="9220" max="9220" width="16" style="6" bestFit="1" customWidth="1"/>
    <col min="9221" max="9221" width="16.625" style="6" bestFit="1" customWidth="1"/>
    <col min="9222" max="9222" width="13.5" style="6" bestFit="1" customWidth="1"/>
    <col min="9223" max="9224" width="10.875" style="6" bestFit="1" customWidth="1"/>
    <col min="9225" max="9225" width="6.25" style="6" bestFit="1" customWidth="1"/>
    <col min="9226" max="9226" width="8.875" style="6" bestFit="1" customWidth="1"/>
    <col min="9227" max="9227" width="13.875" style="6" bestFit="1" customWidth="1"/>
    <col min="9228" max="9228" width="13.25" style="6" bestFit="1" customWidth="1"/>
    <col min="9229" max="9229" width="16" style="6" bestFit="1" customWidth="1"/>
    <col min="9230" max="9230" width="11.625" style="6" bestFit="1" customWidth="1"/>
    <col min="9231" max="9231" width="16.875" style="6" customWidth="1"/>
    <col min="9232" max="9232" width="13.25" style="6" customWidth="1"/>
    <col min="9233" max="9233" width="18.375" style="6" bestFit="1" customWidth="1"/>
    <col min="9234" max="9234" width="15" style="6" bestFit="1" customWidth="1"/>
    <col min="9235" max="9235" width="14.75" style="6" bestFit="1" customWidth="1"/>
    <col min="9236" max="9236" width="14.625" style="6" bestFit="1" customWidth="1"/>
    <col min="9237" max="9237" width="13.75" style="6" bestFit="1" customWidth="1"/>
    <col min="9238" max="9238" width="14.25" style="6" bestFit="1" customWidth="1"/>
    <col min="9239" max="9239" width="15.125" style="6" customWidth="1"/>
    <col min="9240" max="9240" width="20.5" style="6" bestFit="1" customWidth="1"/>
    <col min="9241" max="9241" width="27.875" style="6" bestFit="1" customWidth="1"/>
    <col min="9242" max="9242" width="6.875" style="6" bestFit="1" customWidth="1"/>
    <col min="9243" max="9243" width="5" style="6" bestFit="1" customWidth="1"/>
    <col min="9244" max="9244" width="8" style="6" bestFit="1" customWidth="1"/>
    <col min="9245" max="9245" width="11.875" style="6" bestFit="1" customWidth="1"/>
    <col min="9246" max="9474" width="9" style="6"/>
    <col min="9475" max="9475" width="3.875" style="6" bestFit="1" customWidth="1"/>
    <col min="9476" max="9476" width="16" style="6" bestFit="1" customWidth="1"/>
    <col min="9477" max="9477" width="16.625" style="6" bestFit="1" customWidth="1"/>
    <col min="9478" max="9478" width="13.5" style="6" bestFit="1" customWidth="1"/>
    <col min="9479" max="9480" width="10.875" style="6" bestFit="1" customWidth="1"/>
    <col min="9481" max="9481" width="6.25" style="6" bestFit="1" customWidth="1"/>
    <col min="9482" max="9482" width="8.875" style="6" bestFit="1" customWidth="1"/>
    <col min="9483" max="9483" width="13.875" style="6" bestFit="1" customWidth="1"/>
    <col min="9484" max="9484" width="13.25" style="6" bestFit="1" customWidth="1"/>
    <col min="9485" max="9485" width="16" style="6" bestFit="1" customWidth="1"/>
    <col min="9486" max="9486" width="11.625" style="6" bestFit="1" customWidth="1"/>
    <col min="9487" max="9487" width="16.875" style="6" customWidth="1"/>
    <col min="9488" max="9488" width="13.25" style="6" customWidth="1"/>
    <col min="9489" max="9489" width="18.375" style="6" bestFit="1" customWidth="1"/>
    <col min="9490" max="9490" width="15" style="6" bestFit="1" customWidth="1"/>
    <col min="9491" max="9491" width="14.75" style="6" bestFit="1" customWidth="1"/>
    <col min="9492" max="9492" width="14.625" style="6" bestFit="1" customWidth="1"/>
    <col min="9493" max="9493" width="13.75" style="6" bestFit="1" customWidth="1"/>
    <col min="9494" max="9494" width="14.25" style="6" bestFit="1" customWidth="1"/>
    <col min="9495" max="9495" width="15.125" style="6" customWidth="1"/>
    <col min="9496" max="9496" width="20.5" style="6" bestFit="1" customWidth="1"/>
    <col min="9497" max="9497" width="27.875" style="6" bestFit="1" customWidth="1"/>
    <col min="9498" max="9498" width="6.875" style="6" bestFit="1" customWidth="1"/>
    <col min="9499" max="9499" width="5" style="6" bestFit="1" customWidth="1"/>
    <col min="9500" max="9500" width="8" style="6" bestFit="1" customWidth="1"/>
    <col min="9501" max="9501" width="11.875" style="6" bestFit="1" customWidth="1"/>
    <col min="9502" max="9730" width="9" style="6"/>
    <col min="9731" max="9731" width="3.875" style="6" bestFit="1" customWidth="1"/>
    <col min="9732" max="9732" width="16" style="6" bestFit="1" customWidth="1"/>
    <col min="9733" max="9733" width="16.625" style="6" bestFit="1" customWidth="1"/>
    <col min="9734" max="9734" width="13.5" style="6" bestFit="1" customWidth="1"/>
    <col min="9735" max="9736" width="10.875" style="6" bestFit="1" customWidth="1"/>
    <col min="9737" max="9737" width="6.25" style="6" bestFit="1" customWidth="1"/>
    <col min="9738" max="9738" width="8.875" style="6" bestFit="1" customWidth="1"/>
    <col min="9739" max="9739" width="13.875" style="6" bestFit="1" customWidth="1"/>
    <col min="9740" max="9740" width="13.25" style="6" bestFit="1" customWidth="1"/>
    <col min="9741" max="9741" width="16" style="6" bestFit="1" customWidth="1"/>
    <col min="9742" max="9742" width="11.625" style="6" bestFit="1" customWidth="1"/>
    <col min="9743" max="9743" width="16.875" style="6" customWidth="1"/>
    <col min="9744" max="9744" width="13.25" style="6" customWidth="1"/>
    <col min="9745" max="9745" width="18.375" style="6" bestFit="1" customWidth="1"/>
    <col min="9746" max="9746" width="15" style="6" bestFit="1" customWidth="1"/>
    <col min="9747" max="9747" width="14.75" style="6" bestFit="1" customWidth="1"/>
    <col min="9748" max="9748" width="14.625" style="6" bestFit="1" customWidth="1"/>
    <col min="9749" max="9749" width="13.75" style="6" bestFit="1" customWidth="1"/>
    <col min="9750" max="9750" width="14.25" style="6" bestFit="1" customWidth="1"/>
    <col min="9751" max="9751" width="15.125" style="6" customWidth="1"/>
    <col min="9752" max="9752" width="20.5" style="6" bestFit="1" customWidth="1"/>
    <col min="9753" max="9753" width="27.875" style="6" bestFit="1" customWidth="1"/>
    <col min="9754" max="9754" width="6.875" style="6" bestFit="1" customWidth="1"/>
    <col min="9755" max="9755" width="5" style="6" bestFit="1" customWidth="1"/>
    <col min="9756" max="9756" width="8" style="6" bestFit="1" customWidth="1"/>
    <col min="9757" max="9757" width="11.875" style="6" bestFit="1" customWidth="1"/>
    <col min="9758" max="9986" width="9" style="6"/>
    <col min="9987" max="9987" width="3.875" style="6" bestFit="1" customWidth="1"/>
    <col min="9988" max="9988" width="16" style="6" bestFit="1" customWidth="1"/>
    <col min="9989" max="9989" width="16.625" style="6" bestFit="1" customWidth="1"/>
    <col min="9990" max="9990" width="13.5" style="6" bestFit="1" customWidth="1"/>
    <col min="9991" max="9992" width="10.875" style="6" bestFit="1" customWidth="1"/>
    <col min="9993" max="9993" width="6.25" style="6" bestFit="1" customWidth="1"/>
    <col min="9994" max="9994" width="8.875" style="6" bestFit="1" customWidth="1"/>
    <col min="9995" max="9995" width="13.875" style="6" bestFit="1" customWidth="1"/>
    <col min="9996" max="9996" width="13.25" style="6" bestFit="1" customWidth="1"/>
    <col min="9997" max="9997" width="16" style="6" bestFit="1" customWidth="1"/>
    <col min="9998" max="9998" width="11.625" style="6" bestFit="1" customWidth="1"/>
    <col min="9999" max="9999" width="16.875" style="6" customWidth="1"/>
    <col min="10000" max="10000" width="13.25" style="6" customWidth="1"/>
    <col min="10001" max="10001" width="18.375" style="6" bestFit="1" customWidth="1"/>
    <col min="10002" max="10002" width="15" style="6" bestFit="1" customWidth="1"/>
    <col min="10003" max="10003" width="14.75" style="6" bestFit="1" customWidth="1"/>
    <col min="10004" max="10004" width="14.625" style="6" bestFit="1" customWidth="1"/>
    <col min="10005" max="10005" width="13.75" style="6" bestFit="1" customWidth="1"/>
    <col min="10006" max="10006" width="14.25" style="6" bestFit="1" customWidth="1"/>
    <col min="10007" max="10007" width="15.125" style="6" customWidth="1"/>
    <col min="10008" max="10008" width="20.5" style="6" bestFit="1" customWidth="1"/>
    <col min="10009" max="10009" width="27.875" style="6" bestFit="1" customWidth="1"/>
    <col min="10010" max="10010" width="6.875" style="6" bestFit="1" customWidth="1"/>
    <col min="10011" max="10011" width="5" style="6" bestFit="1" customWidth="1"/>
    <col min="10012" max="10012" width="8" style="6" bestFit="1" customWidth="1"/>
    <col min="10013" max="10013" width="11.875" style="6" bestFit="1" customWidth="1"/>
    <col min="10014" max="10242" width="9" style="6"/>
    <col min="10243" max="10243" width="3.875" style="6" bestFit="1" customWidth="1"/>
    <col min="10244" max="10244" width="16" style="6" bestFit="1" customWidth="1"/>
    <col min="10245" max="10245" width="16.625" style="6" bestFit="1" customWidth="1"/>
    <col min="10246" max="10246" width="13.5" style="6" bestFit="1" customWidth="1"/>
    <col min="10247" max="10248" width="10.875" style="6" bestFit="1" customWidth="1"/>
    <col min="10249" max="10249" width="6.25" style="6" bestFit="1" customWidth="1"/>
    <col min="10250" max="10250" width="8.875" style="6" bestFit="1" customWidth="1"/>
    <col min="10251" max="10251" width="13.875" style="6" bestFit="1" customWidth="1"/>
    <col min="10252" max="10252" width="13.25" style="6" bestFit="1" customWidth="1"/>
    <col min="10253" max="10253" width="16" style="6" bestFit="1" customWidth="1"/>
    <col min="10254" max="10254" width="11.625" style="6" bestFit="1" customWidth="1"/>
    <col min="10255" max="10255" width="16.875" style="6" customWidth="1"/>
    <col min="10256" max="10256" width="13.25" style="6" customWidth="1"/>
    <col min="10257" max="10257" width="18.375" style="6" bestFit="1" customWidth="1"/>
    <col min="10258" max="10258" width="15" style="6" bestFit="1" customWidth="1"/>
    <col min="10259" max="10259" width="14.75" style="6" bestFit="1" customWidth="1"/>
    <col min="10260" max="10260" width="14.625" style="6" bestFit="1" customWidth="1"/>
    <col min="10261" max="10261" width="13.75" style="6" bestFit="1" customWidth="1"/>
    <col min="10262" max="10262" width="14.25" style="6" bestFit="1" customWidth="1"/>
    <col min="10263" max="10263" width="15.125" style="6" customWidth="1"/>
    <col min="10264" max="10264" width="20.5" style="6" bestFit="1" customWidth="1"/>
    <col min="10265" max="10265" width="27.875" style="6" bestFit="1" customWidth="1"/>
    <col min="10266" max="10266" width="6.875" style="6" bestFit="1" customWidth="1"/>
    <col min="10267" max="10267" width="5" style="6" bestFit="1" customWidth="1"/>
    <col min="10268" max="10268" width="8" style="6" bestFit="1" customWidth="1"/>
    <col min="10269" max="10269" width="11.875" style="6" bestFit="1" customWidth="1"/>
    <col min="10270" max="10498" width="9" style="6"/>
    <col min="10499" max="10499" width="3.875" style="6" bestFit="1" customWidth="1"/>
    <col min="10500" max="10500" width="16" style="6" bestFit="1" customWidth="1"/>
    <col min="10501" max="10501" width="16.625" style="6" bestFit="1" customWidth="1"/>
    <col min="10502" max="10502" width="13.5" style="6" bestFit="1" customWidth="1"/>
    <col min="10503" max="10504" width="10.875" style="6" bestFit="1" customWidth="1"/>
    <col min="10505" max="10505" width="6.25" style="6" bestFit="1" customWidth="1"/>
    <col min="10506" max="10506" width="8.875" style="6" bestFit="1" customWidth="1"/>
    <col min="10507" max="10507" width="13.875" style="6" bestFit="1" customWidth="1"/>
    <col min="10508" max="10508" width="13.25" style="6" bestFit="1" customWidth="1"/>
    <col min="10509" max="10509" width="16" style="6" bestFit="1" customWidth="1"/>
    <col min="10510" max="10510" width="11.625" style="6" bestFit="1" customWidth="1"/>
    <col min="10511" max="10511" width="16.875" style="6" customWidth="1"/>
    <col min="10512" max="10512" width="13.25" style="6" customWidth="1"/>
    <col min="10513" max="10513" width="18.375" style="6" bestFit="1" customWidth="1"/>
    <col min="10514" max="10514" width="15" style="6" bestFit="1" customWidth="1"/>
    <col min="10515" max="10515" width="14.75" style="6" bestFit="1" customWidth="1"/>
    <col min="10516" max="10516" width="14.625" style="6" bestFit="1" customWidth="1"/>
    <col min="10517" max="10517" width="13.75" style="6" bestFit="1" customWidth="1"/>
    <col min="10518" max="10518" width="14.25" style="6" bestFit="1" customWidth="1"/>
    <col min="10519" max="10519" width="15.125" style="6" customWidth="1"/>
    <col min="10520" max="10520" width="20.5" style="6" bestFit="1" customWidth="1"/>
    <col min="10521" max="10521" width="27.875" style="6" bestFit="1" customWidth="1"/>
    <col min="10522" max="10522" width="6.875" style="6" bestFit="1" customWidth="1"/>
    <col min="10523" max="10523" width="5" style="6" bestFit="1" customWidth="1"/>
    <col min="10524" max="10524" width="8" style="6" bestFit="1" customWidth="1"/>
    <col min="10525" max="10525" width="11.875" style="6" bestFit="1" customWidth="1"/>
    <col min="10526" max="10754" width="9" style="6"/>
    <col min="10755" max="10755" width="3.875" style="6" bestFit="1" customWidth="1"/>
    <col min="10756" max="10756" width="16" style="6" bestFit="1" customWidth="1"/>
    <col min="10757" max="10757" width="16.625" style="6" bestFit="1" customWidth="1"/>
    <col min="10758" max="10758" width="13.5" style="6" bestFit="1" customWidth="1"/>
    <col min="10759" max="10760" width="10.875" style="6" bestFit="1" customWidth="1"/>
    <col min="10761" max="10761" width="6.25" style="6" bestFit="1" customWidth="1"/>
    <col min="10762" max="10762" width="8.875" style="6" bestFit="1" customWidth="1"/>
    <col min="10763" max="10763" width="13.875" style="6" bestFit="1" customWidth="1"/>
    <col min="10764" max="10764" width="13.25" style="6" bestFit="1" customWidth="1"/>
    <col min="10765" max="10765" width="16" style="6" bestFit="1" customWidth="1"/>
    <col min="10766" max="10766" width="11.625" style="6" bestFit="1" customWidth="1"/>
    <col min="10767" max="10767" width="16.875" style="6" customWidth="1"/>
    <col min="10768" max="10768" width="13.25" style="6" customWidth="1"/>
    <col min="10769" max="10769" width="18.375" style="6" bestFit="1" customWidth="1"/>
    <col min="10770" max="10770" width="15" style="6" bestFit="1" customWidth="1"/>
    <col min="10771" max="10771" width="14.75" style="6" bestFit="1" customWidth="1"/>
    <col min="10772" max="10772" width="14.625" style="6" bestFit="1" customWidth="1"/>
    <col min="10773" max="10773" width="13.75" style="6" bestFit="1" customWidth="1"/>
    <col min="10774" max="10774" width="14.25" style="6" bestFit="1" customWidth="1"/>
    <col min="10775" max="10775" width="15.125" style="6" customWidth="1"/>
    <col min="10776" max="10776" width="20.5" style="6" bestFit="1" customWidth="1"/>
    <col min="10777" max="10777" width="27.875" style="6" bestFit="1" customWidth="1"/>
    <col min="10778" max="10778" width="6.875" style="6" bestFit="1" customWidth="1"/>
    <col min="10779" max="10779" width="5" style="6" bestFit="1" customWidth="1"/>
    <col min="10780" max="10780" width="8" style="6" bestFit="1" customWidth="1"/>
    <col min="10781" max="10781" width="11.875" style="6" bestFit="1" customWidth="1"/>
    <col min="10782" max="11010" width="9" style="6"/>
    <col min="11011" max="11011" width="3.875" style="6" bestFit="1" customWidth="1"/>
    <col min="11012" max="11012" width="16" style="6" bestFit="1" customWidth="1"/>
    <col min="11013" max="11013" width="16.625" style="6" bestFit="1" customWidth="1"/>
    <col min="11014" max="11014" width="13.5" style="6" bestFit="1" customWidth="1"/>
    <col min="11015" max="11016" width="10.875" style="6" bestFit="1" customWidth="1"/>
    <col min="11017" max="11017" width="6.25" style="6" bestFit="1" customWidth="1"/>
    <col min="11018" max="11018" width="8.875" style="6" bestFit="1" customWidth="1"/>
    <col min="11019" max="11019" width="13.875" style="6" bestFit="1" customWidth="1"/>
    <col min="11020" max="11020" width="13.25" style="6" bestFit="1" customWidth="1"/>
    <col min="11021" max="11021" width="16" style="6" bestFit="1" customWidth="1"/>
    <col min="11022" max="11022" width="11.625" style="6" bestFit="1" customWidth="1"/>
    <col min="11023" max="11023" width="16.875" style="6" customWidth="1"/>
    <col min="11024" max="11024" width="13.25" style="6" customWidth="1"/>
    <col min="11025" max="11025" width="18.375" style="6" bestFit="1" customWidth="1"/>
    <col min="11026" max="11026" width="15" style="6" bestFit="1" customWidth="1"/>
    <col min="11027" max="11027" width="14.75" style="6" bestFit="1" customWidth="1"/>
    <col min="11028" max="11028" width="14.625" style="6" bestFit="1" customWidth="1"/>
    <col min="11029" max="11029" width="13.75" style="6" bestFit="1" customWidth="1"/>
    <col min="11030" max="11030" width="14.25" style="6" bestFit="1" customWidth="1"/>
    <col min="11031" max="11031" width="15.125" style="6" customWidth="1"/>
    <col min="11032" max="11032" width="20.5" style="6" bestFit="1" customWidth="1"/>
    <col min="11033" max="11033" width="27.875" style="6" bestFit="1" customWidth="1"/>
    <col min="11034" max="11034" width="6.875" style="6" bestFit="1" customWidth="1"/>
    <col min="11035" max="11035" width="5" style="6" bestFit="1" customWidth="1"/>
    <col min="11036" max="11036" width="8" style="6" bestFit="1" customWidth="1"/>
    <col min="11037" max="11037" width="11.875" style="6" bestFit="1" customWidth="1"/>
    <col min="11038" max="11266" width="9" style="6"/>
    <col min="11267" max="11267" width="3.875" style="6" bestFit="1" customWidth="1"/>
    <col min="11268" max="11268" width="16" style="6" bestFit="1" customWidth="1"/>
    <col min="11269" max="11269" width="16.625" style="6" bestFit="1" customWidth="1"/>
    <col min="11270" max="11270" width="13.5" style="6" bestFit="1" customWidth="1"/>
    <col min="11271" max="11272" width="10.875" style="6" bestFit="1" customWidth="1"/>
    <col min="11273" max="11273" width="6.25" style="6" bestFit="1" customWidth="1"/>
    <col min="11274" max="11274" width="8.875" style="6" bestFit="1" customWidth="1"/>
    <col min="11275" max="11275" width="13.875" style="6" bestFit="1" customWidth="1"/>
    <col min="11276" max="11276" width="13.25" style="6" bestFit="1" customWidth="1"/>
    <col min="11277" max="11277" width="16" style="6" bestFit="1" customWidth="1"/>
    <col min="11278" max="11278" width="11.625" style="6" bestFit="1" customWidth="1"/>
    <col min="11279" max="11279" width="16.875" style="6" customWidth="1"/>
    <col min="11280" max="11280" width="13.25" style="6" customWidth="1"/>
    <col min="11281" max="11281" width="18.375" style="6" bestFit="1" customWidth="1"/>
    <col min="11282" max="11282" width="15" style="6" bestFit="1" customWidth="1"/>
    <col min="11283" max="11283" width="14.75" style="6" bestFit="1" customWidth="1"/>
    <col min="11284" max="11284" width="14.625" style="6" bestFit="1" customWidth="1"/>
    <col min="11285" max="11285" width="13.75" style="6" bestFit="1" customWidth="1"/>
    <col min="11286" max="11286" width="14.25" style="6" bestFit="1" customWidth="1"/>
    <col min="11287" max="11287" width="15.125" style="6" customWidth="1"/>
    <col min="11288" max="11288" width="20.5" style="6" bestFit="1" customWidth="1"/>
    <col min="11289" max="11289" width="27.875" style="6" bestFit="1" customWidth="1"/>
    <col min="11290" max="11290" width="6.875" style="6" bestFit="1" customWidth="1"/>
    <col min="11291" max="11291" width="5" style="6" bestFit="1" customWidth="1"/>
    <col min="11292" max="11292" width="8" style="6" bestFit="1" customWidth="1"/>
    <col min="11293" max="11293" width="11.875" style="6" bestFit="1" customWidth="1"/>
    <col min="11294" max="11522" width="9" style="6"/>
    <col min="11523" max="11523" width="3.875" style="6" bestFit="1" customWidth="1"/>
    <col min="11524" max="11524" width="16" style="6" bestFit="1" customWidth="1"/>
    <col min="11525" max="11525" width="16.625" style="6" bestFit="1" customWidth="1"/>
    <col min="11526" max="11526" width="13.5" style="6" bestFit="1" customWidth="1"/>
    <col min="11527" max="11528" width="10.875" style="6" bestFit="1" customWidth="1"/>
    <col min="11529" max="11529" width="6.25" style="6" bestFit="1" customWidth="1"/>
    <col min="11530" max="11530" width="8.875" style="6" bestFit="1" customWidth="1"/>
    <col min="11531" max="11531" width="13.875" style="6" bestFit="1" customWidth="1"/>
    <col min="11532" max="11532" width="13.25" style="6" bestFit="1" customWidth="1"/>
    <col min="11533" max="11533" width="16" style="6" bestFit="1" customWidth="1"/>
    <col min="11534" max="11534" width="11.625" style="6" bestFit="1" customWidth="1"/>
    <col min="11535" max="11535" width="16.875" style="6" customWidth="1"/>
    <col min="11536" max="11536" width="13.25" style="6" customWidth="1"/>
    <col min="11537" max="11537" width="18.375" style="6" bestFit="1" customWidth="1"/>
    <col min="11538" max="11538" width="15" style="6" bestFit="1" customWidth="1"/>
    <col min="11539" max="11539" width="14.75" style="6" bestFit="1" customWidth="1"/>
    <col min="11540" max="11540" width="14.625" style="6" bestFit="1" customWidth="1"/>
    <col min="11541" max="11541" width="13.75" style="6" bestFit="1" customWidth="1"/>
    <col min="11542" max="11542" width="14.25" style="6" bestFit="1" customWidth="1"/>
    <col min="11543" max="11543" width="15.125" style="6" customWidth="1"/>
    <col min="11544" max="11544" width="20.5" style="6" bestFit="1" customWidth="1"/>
    <col min="11545" max="11545" width="27.875" style="6" bestFit="1" customWidth="1"/>
    <col min="11546" max="11546" width="6.875" style="6" bestFit="1" customWidth="1"/>
    <col min="11547" max="11547" width="5" style="6" bestFit="1" customWidth="1"/>
    <col min="11548" max="11548" width="8" style="6" bestFit="1" customWidth="1"/>
    <col min="11549" max="11549" width="11.875" style="6" bestFit="1" customWidth="1"/>
    <col min="11550" max="11778" width="9" style="6"/>
    <col min="11779" max="11779" width="3.875" style="6" bestFit="1" customWidth="1"/>
    <col min="11780" max="11780" width="16" style="6" bestFit="1" customWidth="1"/>
    <col min="11781" max="11781" width="16.625" style="6" bestFit="1" customWidth="1"/>
    <col min="11782" max="11782" width="13.5" style="6" bestFit="1" customWidth="1"/>
    <col min="11783" max="11784" width="10.875" style="6" bestFit="1" customWidth="1"/>
    <col min="11785" max="11785" width="6.25" style="6" bestFit="1" customWidth="1"/>
    <col min="11786" max="11786" width="8.875" style="6" bestFit="1" customWidth="1"/>
    <col min="11787" max="11787" width="13.875" style="6" bestFit="1" customWidth="1"/>
    <col min="11788" max="11788" width="13.25" style="6" bestFit="1" customWidth="1"/>
    <col min="11789" max="11789" width="16" style="6" bestFit="1" customWidth="1"/>
    <col min="11790" max="11790" width="11.625" style="6" bestFit="1" customWidth="1"/>
    <col min="11791" max="11791" width="16.875" style="6" customWidth="1"/>
    <col min="11792" max="11792" width="13.25" style="6" customWidth="1"/>
    <col min="11793" max="11793" width="18.375" style="6" bestFit="1" customWidth="1"/>
    <col min="11794" max="11794" width="15" style="6" bestFit="1" customWidth="1"/>
    <col min="11795" max="11795" width="14.75" style="6" bestFit="1" customWidth="1"/>
    <col min="11796" max="11796" width="14.625" style="6" bestFit="1" customWidth="1"/>
    <col min="11797" max="11797" width="13.75" style="6" bestFit="1" customWidth="1"/>
    <col min="11798" max="11798" width="14.25" style="6" bestFit="1" customWidth="1"/>
    <col min="11799" max="11799" width="15.125" style="6" customWidth="1"/>
    <col min="11800" max="11800" width="20.5" style="6" bestFit="1" customWidth="1"/>
    <col min="11801" max="11801" width="27.875" style="6" bestFit="1" customWidth="1"/>
    <col min="11802" max="11802" width="6.875" style="6" bestFit="1" customWidth="1"/>
    <col min="11803" max="11803" width="5" style="6" bestFit="1" customWidth="1"/>
    <col min="11804" max="11804" width="8" style="6" bestFit="1" customWidth="1"/>
    <col min="11805" max="11805" width="11.875" style="6" bestFit="1" customWidth="1"/>
    <col min="11806" max="12034" width="9" style="6"/>
    <col min="12035" max="12035" width="3.875" style="6" bestFit="1" customWidth="1"/>
    <col min="12036" max="12036" width="16" style="6" bestFit="1" customWidth="1"/>
    <col min="12037" max="12037" width="16.625" style="6" bestFit="1" customWidth="1"/>
    <col min="12038" max="12038" width="13.5" style="6" bestFit="1" customWidth="1"/>
    <col min="12039" max="12040" width="10.875" style="6" bestFit="1" customWidth="1"/>
    <col min="12041" max="12041" width="6.25" style="6" bestFit="1" customWidth="1"/>
    <col min="12042" max="12042" width="8.875" style="6" bestFit="1" customWidth="1"/>
    <col min="12043" max="12043" width="13.875" style="6" bestFit="1" customWidth="1"/>
    <col min="12044" max="12044" width="13.25" style="6" bestFit="1" customWidth="1"/>
    <col min="12045" max="12045" width="16" style="6" bestFit="1" customWidth="1"/>
    <col min="12046" max="12046" width="11.625" style="6" bestFit="1" customWidth="1"/>
    <col min="12047" max="12047" width="16.875" style="6" customWidth="1"/>
    <col min="12048" max="12048" width="13.25" style="6" customWidth="1"/>
    <col min="12049" max="12049" width="18.375" style="6" bestFit="1" customWidth="1"/>
    <col min="12050" max="12050" width="15" style="6" bestFit="1" customWidth="1"/>
    <col min="12051" max="12051" width="14.75" style="6" bestFit="1" customWidth="1"/>
    <col min="12052" max="12052" width="14.625" style="6" bestFit="1" customWidth="1"/>
    <col min="12053" max="12053" width="13.75" style="6" bestFit="1" customWidth="1"/>
    <col min="12054" max="12054" width="14.25" style="6" bestFit="1" customWidth="1"/>
    <col min="12055" max="12055" width="15.125" style="6" customWidth="1"/>
    <col min="12056" max="12056" width="20.5" style="6" bestFit="1" customWidth="1"/>
    <col min="12057" max="12057" width="27.875" style="6" bestFit="1" customWidth="1"/>
    <col min="12058" max="12058" width="6.875" style="6" bestFit="1" customWidth="1"/>
    <col min="12059" max="12059" width="5" style="6" bestFit="1" customWidth="1"/>
    <col min="12060" max="12060" width="8" style="6" bestFit="1" customWidth="1"/>
    <col min="12061" max="12061" width="11.875" style="6" bestFit="1" customWidth="1"/>
    <col min="12062" max="12290" width="9" style="6"/>
    <col min="12291" max="12291" width="3.875" style="6" bestFit="1" customWidth="1"/>
    <col min="12292" max="12292" width="16" style="6" bestFit="1" customWidth="1"/>
    <col min="12293" max="12293" width="16.625" style="6" bestFit="1" customWidth="1"/>
    <col min="12294" max="12294" width="13.5" style="6" bestFit="1" customWidth="1"/>
    <col min="12295" max="12296" width="10.875" style="6" bestFit="1" customWidth="1"/>
    <col min="12297" max="12297" width="6.25" style="6" bestFit="1" customWidth="1"/>
    <col min="12298" max="12298" width="8.875" style="6" bestFit="1" customWidth="1"/>
    <col min="12299" max="12299" width="13.875" style="6" bestFit="1" customWidth="1"/>
    <col min="12300" max="12300" width="13.25" style="6" bestFit="1" customWidth="1"/>
    <col min="12301" max="12301" width="16" style="6" bestFit="1" customWidth="1"/>
    <col min="12302" max="12302" width="11.625" style="6" bestFit="1" customWidth="1"/>
    <col min="12303" max="12303" width="16.875" style="6" customWidth="1"/>
    <col min="12304" max="12304" width="13.25" style="6" customWidth="1"/>
    <col min="12305" max="12305" width="18.375" style="6" bestFit="1" customWidth="1"/>
    <col min="12306" max="12306" width="15" style="6" bestFit="1" customWidth="1"/>
    <col min="12307" max="12307" width="14.75" style="6" bestFit="1" customWidth="1"/>
    <col min="12308" max="12308" width="14.625" style="6" bestFit="1" customWidth="1"/>
    <col min="12309" max="12309" width="13.75" style="6" bestFit="1" customWidth="1"/>
    <col min="12310" max="12310" width="14.25" style="6" bestFit="1" customWidth="1"/>
    <col min="12311" max="12311" width="15.125" style="6" customWidth="1"/>
    <col min="12312" max="12312" width="20.5" style="6" bestFit="1" customWidth="1"/>
    <col min="12313" max="12313" width="27.875" style="6" bestFit="1" customWidth="1"/>
    <col min="12314" max="12314" width="6.875" style="6" bestFit="1" customWidth="1"/>
    <col min="12315" max="12315" width="5" style="6" bestFit="1" customWidth="1"/>
    <col min="12316" max="12316" width="8" style="6" bestFit="1" customWidth="1"/>
    <col min="12317" max="12317" width="11.875" style="6" bestFit="1" customWidth="1"/>
    <col min="12318" max="12546" width="9" style="6"/>
    <col min="12547" max="12547" width="3.875" style="6" bestFit="1" customWidth="1"/>
    <col min="12548" max="12548" width="16" style="6" bestFit="1" customWidth="1"/>
    <col min="12549" max="12549" width="16.625" style="6" bestFit="1" customWidth="1"/>
    <col min="12550" max="12550" width="13.5" style="6" bestFit="1" customWidth="1"/>
    <col min="12551" max="12552" width="10.875" style="6" bestFit="1" customWidth="1"/>
    <col min="12553" max="12553" width="6.25" style="6" bestFit="1" customWidth="1"/>
    <col min="12554" max="12554" width="8.875" style="6" bestFit="1" customWidth="1"/>
    <col min="12555" max="12555" width="13.875" style="6" bestFit="1" customWidth="1"/>
    <col min="12556" max="12556" width="13.25" style="6" bestFit="1" customWidth="1"/>
    <col min="12557" max="12557" width="16" style="6" bestFit="1" customWidth="1"/>
    <col min="12558" max="12558" width="11.625" style="6" bestFit="1" customWidth="1"/>
    <col min="12559" max="12559" width="16.875" style="6" customWidth="1"/>
    <col min="12560" max="12560" width="13.25" style="6" customWidth="1"/>
    <col min="12561" max="12561" width="18.375" style="6" bestFit="1" customWidth="1"/>
    <col min="12562" max="12562" width="15" style="6" bestFit="1" customWidth="1"/>
    <col min="12563" max="12563" width="14.75" style="6" bestFit="1" customWidth="1"/>
    <col min="12564" max="12564" width="14.625" style="6" bestFit="1" customWidth="1"/>
    <col min="12565" max="12565" width="13.75" style="6" bestFit="1" customWidth="1"/>
    <col min="12566" max="12566" width="14.25" style="6" bestFit="1" customWidth="1"/>
    <col min="12567" max="12567" width="15.125" style="6" customWidth="1"/>
    <col min="12568" max="12568" width="20.5" style="6" bestFit="1" customWidth="1"/>
    <col min="12569" max="12569" width="27.875" style="6" bestFit="1" customWidth="1"/>
    <col min="12570" max="12570" width="6.875" style="6" bestFit="1" customWidth="1"/>
    <col min="12571" max="12571" width="5" style="6" bestFit="1" customWidth="1"/>
    <col min="12572" max="12572" width="8" style="6" bestFit="1" customWidth="1"/>
    <col min="12573" max="12573" width="11.875" style="6" bestFit="1" customWidth="1"/>
    <col min="12574" max="12802" width="9" style="6"/>
    <col min="12803" max="12803" width="3.875" style="6" bestFit="1" customWidth="1"/>
    <col min="12804" max="12804" width="16" style="6" bestFit="1" customWidth="1"/>
    <col min="12805" max="12805" width="16.625" style="6" bestFit="1" customWidth="1"/>
    <col min="12806" max="12806" width="13.5" style="6" bestFit="1" customWidth="1"/>
    <col min="12807" max="12808" width="10.875" style="6" bestFit="1" customWidth="1"/>
    <col min="12809" max="12809" width="6.25" style="6" bestFit="1" customWidth="1"/>
    <col min="12810" max="12810" width="8.875" style="6" bestFit="1" customWidth="1"/>
    <col min="12811" max="12811" width="13.875" style="6" bestFit="1" customWidth="1"/>
    <col min="12812" max="12812" width="13.25" style="6" bestFit="1" customWidth="1"/>
    <col min="12813" max="12813" width="16" style="6" bestFit="1" customWidth="1"/>
    <col min="12814" max="12814" width="11.625" style="6" bestFit="1" customWidth="1"/>
    <col min="12815" max="12815" width="16.875" style="6" customWidth="1"/>
    <col min="12816" max="12816" width="13.25" style="6" customWidth="1"/>
    <col min="12817" max="12817" width="18.375" style="6" bestFit="1" customWidth="1"/>
    <col min="12818" max="12818" width="15" style="6" bestFit="1" customWidth="1"/>
    <col min="12819" max="12819" width="14.75" style="6" bestFit="1" customWidth="1"/>
    <col min="12820" max="12820" width="14.625" style="6" bestFit="1" customWidth="1"/>
    <col min="12821" max="12821" width="13.75" style="6" bestFit="1" customWidth="1"/>
    <col min="12822" max="12822" width="14.25" style="6" bestFit="1" customWidth="1"/>
    <col min="12823" max="12823" width="15.125" style="6" customWidth="1"/>
    <col min="12824" max="12824" width="20.5" style="6" bestFit="1" customWidth="1"/>
    <col min="12825" max="12825" width="27.875" style="6" bestFit="1" customWidth="1"/>
    <col min="12826" max="12826" width="6.875" style="6" bestFit="1" customWidth="1"/>
    <col min="12827" max="12827" width="5" style="6" bestFit="1" customWidth="1"/>
    <col min="12828" max="12828" width="8" style="6" bestFit="1" customWidth="1"/>
    <col min="12829" max="12829" width="11.875" style="6" bestFit="1" customWidth="1"/>
    <col min="12830" max="13058" width="9" style="6"/>
    <col min="13059" max="13059" width="3.875" style="6" bestFit="1" customWidth="1"/>
    <col min="13060" max="13060" width="16" style="6" bestFit="1" customWidth="1"/>
    <col min="13061" max="13061" width="16.625" style="6" bestFit="1" customWidth="1"/>
    <col min="13062" max="13062" width="13.5" style="6" bestFit="1" customWidth="1"/>
    <col min="13063" max="13064" width="10.875" style="6" bestFit="1" customWidth="1"/>
    <col min="13065" max="13065" width="6.25" style="6" bestFit="1" customWidth="1"/>
    <col min="13066" max="13066" width="8.875" style="6" bestFit="1" customWidth="1"/>
    <col min="13067" max="13067" width="13.875" style="6" bestFit="1" customWidth="1"/>
    <col min="13068" max="13068" width="13.25" style="6" bestFit="1" customWidth="1"/>
    <col min="13069" max="13069" width="16" style="6" bestFit="1" customWidth="1"/>
    <col min="13070" max="13070" width="11.625" style="6" bestFit="1" customWidth="1"/>
    <col min="13071" max="13071" width="16.875" style="6" customWidth="1"/>
    <col min="13072" max="13072" width="13.25" style="6" customWidth="1"/>
    <col min="13073" max="13073" width="18.375" style="6" bestFit="1" customWidth="1"/>
    <col min="13074" max="13074" width="15" style="6" bestFit="1" customWidth="1"/>
    <col min="13075" max="13075" width="14.75" style="6" bestFit="1" customWidth="1"/>
    <col min="13076" max="13076" width="14.625" style="6" bestFit="1" customWidth="1"/>
    <col min="13077" max="13077" width="13.75" style="6" bestFit="1" customWidth="1"/>
    <col min="13078" max="13078" width="14.25" style="6" bestFit="1" customWidth="1"/>
    <col min="13079" max="13079" width="15.125" style="6" customWidth="1"/>
    <col min="13080" max="13080" width="20.5" style="6" bestFit="1" customWidth="1"/>
    <col min="13081" max="13081" width="27.875" style="6" bestFit="1" customWidth="1"/>
    <col min="13082" max="13082" width="6.875" style="6" bestFit="1" customWidth="1"/>
    <col min="13083" max="13083" width="5" style="6" bestFit="1" customWidth="1"/>
    <col min="13084" max="13084" width="8" style="6" bestFit="1" customWidth="1"/>
    <col min="13085" max="13085" width="11.875" style="6" bestFit="1" customWidth="1"/>
    <col min="13086" max="13314" width="9" style="6"/>
    <col min="13315" max="13315" width="3.875" style="6" bestFit="1" customWidth="1"/>
    <col min="13316" max="13316" width="16" style="6" bestFit="1" customWidth="1"/>
    <col min="13317" max="13317" width="16.625" style="6" bestFit="1" customWidth="1"/>
    <col min="13318" max="13318" width="13.5" style="6" bestFit="1" customWidth="1"/>
    <col min="13319" max="13320" width="10.875" style="6" bestFit="1" customWidth="1"/>
    <col min="13321" max="13321" width="6.25" style="6" bestFit="1" customWidth="1"/>
    <col min="13322" max="13322" width="8.875" style="6" bestFit="1" customWidth="1"/>
    <col min="13323" max="13323" width="13.875" style="6" bestFit="1" customWidth="1"/>
    <col min="13324" max="13324" width="13.25" style="6" bestFit="1" customWidth="1"/>
    <col min="13325" max="13325" width="16" style="6" bestFit="1" customWidth="1"/>
    <col min="13326" max="13326" width="11.625" style="6" bestFit="1" customWidth="1"/>
    <col min="13327" max="13327" width="16.875" style="6" customWidth="1"/>
    <col min="13328" max="13328" width="13.25" style="6" customWidth="1"/>
    <col min="13329" max="13329" width="18.375" style="6" bestFit="1" customWidth="1"/>
    <col min="13330" max="13330" width="15" style="6" bestFit="1" customWidth="1"/>
    <col min="13331" max="13331" width="14.75" style="6" bestFit="1" customWidth="1"/>
    <col min="13332" max="13332" width="14.625" style="6" bestFit="1" customWidth="1"/>
    <col min="13333" max="13333" width="13.75" style="6" bestFit="1" customWidth="1"/>
    <col min="13334" max="13334" width="14.25" style="6" bestFit="1" customWidth="1"/>
    <col min="13335" max="13335" width="15.125" style="6" customWidth="1"/>
    <col min="13336" max="13336" width="20.5" style="6" bestFit="1" customWidth="1"/>
    <col min="13337" max="13337" width="27.875" style="6" bestFit="1" customWidth="1"/>
    <col min="13338" max="13338" width="6.875" style="6" bestFit="1" customWidth="1"/>
    <col min="13339" max="13339" width="5" style="6" bestFit="1" customWidth="1"/>
    <col min="13340" max="13340" width="8" style="6" bestFit="1" customWidth="1"/>
    <col min="13341" max="13341" width="11.875" style="6" bestFit="1" customWidth="1"/>
    <col min="13342" max="13570" width="9" style="6"/>
    <col min="13571" max="13571" width="3.875" style="6" bestFit="1" customWidth="1"/>
    <col min="13572" max="13572" width="16" style="6" bestFit="1" customWidth="1"/>
    <col min="13573" max="13573" width="16.625" style="6" bestFit="1" customWidth="1"/>
    <col min="13574" max="13574" width="13.5" style="6" bestFit="1" customWidth="1"/>
    <col min="13575" max="13576" width="10.875" style="6" bestFit="1" customWidth="1"/>
    <col min="13577" max="13577" width="6.25" style="6" bestFit="1" customWidth="1"/>
    <col min="13578" max="13578" width="8.875" style="6" bestFit="1" customWidth="1"/>
    <col min="13579" max="13579" width="13.875" style="6" bestFit="1" customWidth="1"/>
    <col min="13580" max="13580" width="13.25" style="6" bestFit="1" customWidth="1"/>
    <col min="13581" max="13581" width="16" style="6" bestFit="1" customWidth="1"/>
    <col min="13582" max="13582" width="11.625" style="6" bestFit="1" customWidth="1"/>
    <col min="13583" max="13583" width="16.875" style="6" customWidth="1"/>
    <col min="13584" max="13584" width="13.25" style="6" customWidth="1"/>
    <col min="13585" max="13585" width="18.375" style="6" bestFit="1" customWidth="1"/>
    <col min="13586" max="13586" width="15" style="6" bestFit="1" customWidth="1"/>
    <col min="13587" max="13587" width="14.75" style="6" bestFit="1" customWidth="1"/>
    <col min="13588" max="13588" width="14.625" style="6" bestFit="1" customWidth="1"/>
    <col min="13589" max="13589" width="13.75" style="6" bestFit="1" customWidth="1"/>
    <col min="13590" max="13590" width="14.25" style="6" bestFit="1" customWidth="1"/>
    <col min="13591" max="13591" width="15.125" style="6" customWidth="1"/>
    <col min="13592" max="13592" width="20.5" style="6" bestFit="1" customWidth="1"/>
    <col min="13593" max="13593" width="27.875" style="6" bestFit="1" customWidth="1"/>
    <col min="13594" max="13594" width="6.875" style="6" bestFit="1" customWidth="1"/>
    <col min="13595" max="13595" width="5" style="6" bestFit="1" customWidth="1"/>
    <col min="13596" max="13596" width="8" style="6" bestFit="1" customWidth="1"/>
    <col min="13597" max="13597" width="11.875" style="6" bestFit="1" customWidth="1"/>
    <col min="13598" max="13826" width="9" style="6"/>
    <col min="13827" max="13827" width="3.875" style="6" bestFit="1" customWidth="1"/>
    <col min="13828" max="13828" width="16" style="6" bestFit="1" customWidth="1"/>
    <col min="13829" max="13829" width="16.625" style="6" bestFit="1" customWidth="1"/>
    <col min="13830" max="13830" width="13.5" style="6" bestFit="1" customWidth="1"/>
    <col min="13831" max="13832" width="10.875" style="6" bestFit="1" customWidth="1"/>
    <col min="13833" max="13833" width="6.25" style="6" bestFit="1" customWidth="1"/>
    <col min="13834" max="13834" width="8.875" style="6" bestFit="1" customWidth="1"/>
    <col min="13835" max="13835" width="13.875" style="6" bestFit="1" customWidth="1"/>
    <col min="13836" max="13836" width="13.25" style="6" bestFit="1" customWidth="1"/>
    <col min="13837" max="13837" width="16" style="6" bestFit="1" customWidth="1"/>
    <col min="13838" max="13838" width="11.625" style="6" bestFit="1" customWidth="1"/>
    <col min="13839" max="13839" width="16.875" style="6" customWidth="1"/>
    <col min="13840" max="13840" width="13.25" style="6" customWidth="1"/>
    <col min="13841" max="13841" width="18.375" style="6" bestFit="1" customWidth="1"/>
    <col min="13842" max="13842" width="15" style="6" bestFit="1" customWidth="1"/>
    <col min="13843" max="13843" width="14.75" style="6" bestFit="1" customWidth="1"/>
    <col min="13844" max="13844" width="14.625" style="6" bestFit="1" customWidth="1"/>
    <col min="13845" max="13845" width="13.75" style="6" bestFit="1" customWidth="1"/>
    <col min="13846" max="13846" width="14.25" style="6" bestFit="1" customWidth="1"/>
    <col min="13847" max="13847" width="15.125" style="6" customWidth="1"/>
    <col min="13848" max="13848" width="20.5" style="6" bestFit="1" customWidth="1"/>
    <col min="13849" max="13849" width="27.875" style="6" bestFit="1" customWidth="1"/>
    <col min="13850" max="13850" width="6.875" style="6" bestFit="1" customWidth="1"/>
    <col min="13851" max="13851" width="5" style="6" bestFit="1" customWidth="1"/>
    <col min="13852" max="13852" width="8" style="6" bestFit="1" customWidth="1"/>
    <col min="13853" max="13853" width="11.875" style="6" bestFit="1" customWidth="1"/>
    <col min="13854" max="14082" width="9" style="6"/>
    <col min="14083" max="14083" width="3.875" style="6" bestFit="1" customWidth="1"/>
    <col min="14084" max="14084" width="16" style="6" bestFit="1" customWidth="1"/>
    <col min="14085" max="14085" width="16.625" style="6" bestFit="1" customWidth="1"/>
    <col min="14086" max="14086" width="13.5" style="6" bestFit="1" customWidth="1"/>
    <col min="14087" max="14088" width="10.875" style="6" bestFit="1" customWidth="1"/>
    <col min="14089" max="14089" width="6.25" style="6" bestFit="1" customWidth="1"/>
    <col min="14090" max="14090" width="8.875" style="6" bestFit="1" customWidth="1"/>
    <col min="14091" max="14091" width="13.875" style="6" bestFit="1" customWidth="1"/>
    <col min="14092" max="14092" width="13.25" style="6" bestFit="1" customWidth="1"/>
    <col min="14093" max="14093" width="16" style="6" bestFit="1" customWidth="1"/>
    <col min="14094" max="14094" width="11.625" style="6" bestFit="1" customWidth="1"/>
    <col min="14095" max="14095" width="16.875" style="6" customWidth="1"/>
    <col min="14096" max="14096" width="13.25" style="6" customWidth="1"/>
    <col min="14097" max="14097" width="18.375" style="6" bestFit="1" customWidth="1"/>
    <col min="14098" max="14098" width="15" style="6" bestFit="1" customWidth="1"/>
    <col min="14099" max="14099" width="14.75" style="6" bestFit="1" customWidth="1"/>
    <col min="14100" max="14100" width="14.625" style="6" bestFit="1" customWidth="1"/>
    <col min="14101" max="14101" width="13.75" style="6" bestFit="1" customWidth="1"/>
    <col min="14102" max="14102" width="14.25" style="6" bestFit="1" customWidth="1"/>
    <col min="14103" max="14103" width="15.125" style="6" customWidth="1"/>
    <col min="14104" max="14104" width="20.5" style="6" bestFit="1" customWidth="1"/>
    <col min="14105" max="14105" width="27.875" style="6" bestFit="1" customWidth="1"/>
    <col min="14106" max="14106" width="6.875" style="6" bestFit="1" customWidth="1"/>
    <col min="14107" max="14107" width="5" style="6" bestFit="1" customWidth="1"/>
    <col min="14108" max="14108" width="8" style="6" bestFit="1" customWidth="1"/>
    <col min="14109" max="14109" width="11.875" style="6" bestFit="1" customWidth="1"/>
    <col min="14110" max="14338" width="9" style="6"/>
    <col min="14339" max="14339" width="3.875" style="6" bestFit="1" customWidth="1"/>
    <col min="14340" max="14340" width="16" style="6" bestFit="1" customWidth="1"/>
    <col min="14341" max="14341" width="16.625" style="6" bestFit="1" customWidth="1"/>
    <col min="14342" max="14342" width="13.5" style="6" bestFit="1" customWidth="1"/>
    <col min="14343" max="14344" width="10.875" style="6" bestFit="1" customWidth="1"/>
    <col min="14345" max="14345" width="6.25" style="6" bestFit="1" customWidth="1"/>
    <col min="14346" max="14346" width="8.875" style="6" bestFit="1" customWidth="1"/>
    <col min="14347" max="14347" width="13.875" style="6" bestFit="1" customWidth="1"/>
    <col min="14348" max="14348" width="13.25" style="6" bestFit="1" customWidth="1"/>
    <col min="14349" max="14349" width="16" style="6" bestFit="1" customWidth="1"/>
    <col min="14350" max="14350" width="11.625" style="6" bestFit="1" customWidth="1"/>
    <col min="14351" max="14351" width="16.875" style="6" customWidth="1"/>
    <col min="14352" max="14352" width="13.25" style="6" customWidth="1"/>
    <col min="14353" max="14353" width="18.375" style="6" bestFit="1" customWidth="1"/>
    <col min="14354" max="14354" width="15" style="6" bestFit="1" customWidth="1"/>
    <col min="14355" max="14355" width="14.75" style="6" bestFit="1" customWidth="1"/>
    <col min="14356" max="14356" width="14.625" style="6" bestFit="1" customWidth="1"/>
    <col min="14357" max="14357" width="13.75" style="6" bestFit="1" customWidth="1"/>
    <col min="14358" max="14358" width="14.25" style="6" bestFit="1" customWidth="1"/>
    <col min="14359" max="14359" width="15.125" style="6" customWidth="1"/>
    <col min="14360" max="14360" width="20.5" style="6" bestFit="1" customWidth="1"/>
    <col min="14361" max="14361" width="27.875" style="6" bestFit="1" customWidth="1"/>
    <col min="14362" max="14362" width="6.875" style="6" bestFit="1" customWidth="1"/>
    <col min="14363" max="14363" width="5" style="6" bestFit="1" customWidth="1"/>
    <col min="14364" max="14364" width="8" style="6" bestFit="1" customWidth="1"/>
    <col min="14365" max="14365" width="11.875" style="6" bestFit="1" customWidth="1"/>
    <col min="14366" max="14594" width="9" style="6"/>
    <col min="14595" max="14595" width="3.875" style="6" bestFit="1" customWidth="1"/>
    <col min="14596" max="14596" width="16" style="6" bestFit="1" customWidth="1"/>
    <col min="14597" max="14597" width="16.625" style="6" bestFit="1" customWidth="1"/>
    <col min="14598" max="14598" width="13.5" style="6" bestFit="1" customWidth="1"/>
    <col min="14599" max="14600" width="10.875" style="6" bestFit="1" customWidth="1"/>
    <col min="14601" max="14601" width="6.25" style="6" bestFit="1" customWidth="1"/>
    <col min="14602" max="14602" width="8.875" style="6" bestFit="1" customWidth="1"/>
    <col min="14603" max="14603" width="13.875" style="6" bestFit="1" customWidth="1"/>
    <col min="14604" max="14604" width="13.25" style="6" bestFit="1" customWidth="1"/>
    <col min="14605" max="14605" width="16" style="6" bestFit="1" customWidth="1"/>
    <col min="14606" max="14606" width="11.625" style="6" bestFit="1" customWidth="1"/>
    <col min="14607" max="14607" width="16.875" style="6" customWidth="1"/>
    <col min="14608" max="14608" width="13.25" style="6" customWidth="1"/>
    <col min="14609" max="14609" width="18.375" style="6" bestFit="1" customWidth="1"/>
    <col min="14610" max="14610" width="15" style="6" bestFit="1" customWidth="1"/>
    <col min="14611" max="14611" width="14.75" style="6" bestFit="1" customWidth="1"/>
    <col min="14612" max="14612" width="14.625" style="6" bestFit="1" customWidth="1"/>
    <col min="14613" max="14613" width="13.75" style="6" bestFit="1" customWidth="1"/>
    <col min="14614" max="14614" width="14.25" style="6" bestFit="1" customWidth="1"/>
    <col min="14615" max="14615" width="15.125" style="6" customWidth="1"/>
    <col min="14616" max="14616" width="20.5" style="6" bestFit="1" customWidth="1"/>
    <col min="14617" max="14617" width="27.875" style="6" bestFit="1" customWidth="1"/>
    <col min="14618" max="14618" width="6.875" style="6" bestFit="1" customWidth="1"/>
    <col min="14619" max="14619" width="5" style="6" bestFit="1" customWidth="1"/>
    <col min="14620" max="14620" width="8" style="6" bestFit="1" customWidth="1"/>
    <col min="14621" max="14621" width="11.875" style="6" bestFit="1" customWidth="1"/>
    <col min="14622" max="14850" width="9" style="6"/>
    <col min="14851" max="14851" width="3.875" style="6" bestFit="1" customWidth="1"/>
    <col min="14852" max="14852" width="16" style="6" bestFit="1" customWidth="1"/>
    <col min="14853" max="14853" width="16.625" style="6" bestFit="1" customWidth="1"/>
    <col min="14854" max="14854" width="13.5" style="6" bestFit="1" customWidth="1"/>
    <col min="14855" max="14856" width="10.875" style="6" bestFit="1" customWidth="1"/>
    <col min="14857" max="14857" width="6.25" style="6" bestFit="1" customWidth="1"/>
    <col min="14858" max="14858" width="8.875" style="6" bestFit="1" customWidth="1"/>
    <col min="14859" max="14859" width="13.875" style="6" bestFit="1" customWidth="1"/>
    <col min="14860" max="14860" width="13.25" style="6" bestFit="1" customWidth="1"/>
    <col min="14861" max="14861" width="16" style="6" bestFit="1" customWidth="1"/>
    <col min="14862" max="14862" width="11.625" style="6" bestFit="1" customWidth="1"/>
    <col min="14863" max="14863" width="16.875" style="6" customWidth="1"/>
    <col min="14864" max="14864" width="13.25" style="6" customWidth="1"/>
    <col min="14865" max="14865" width="18.375" style="6" bestFit="1" customWidth="1"/>
    <col min="14866" max="14866" width="15" style="6" bestFit="1" customWidth="1"/>
    <col min="14867" max="14867" width="14.75" style="6" bestFit="1" customWidth="1"/>
    <col min="14868" max="14868" width="14.625" style="6" bestFit="1" customWidth="1"/>
    <col min="14869" max="14869" width="13.75" style="6" bestFit="1" customWidth="1"/>
    <col min="14870" max="14870" width="14.25" style="6" bestFit="1" customWidth="1"/>
    <col min="14871" max="14871" width="15.125" style="6" customWidth="1"/>
    <col min="14872" max="14872" width="20.5" style="6" bestFit="1" customWidth="1"/>
    <col min="14873" max="14873" width="27.875" style="6" bestFit="1" customWidth="1"/>
    <col min="14874" max="14874" width="6.875" style="6" bestFit="1" customWidth="1"/>
    <col min="14875" max="14875" width="5" style="6" bestFit="1" customWidth="1"/>
    <col min="14876" max="14876" width="8" style="6" bestFit="1" customWidth="1"/>
    <col min="14877" max="14877" width="11.875" style="6" bestFit="1" customWidth="1"/>
    <col min="14878" max="15106" width="9" style="6"/>
    <col min="15107" max="15107" width="3.875" style="6" bestFit="1" customWidth="1"/>
    <col min="15108" max="15108" width="16" style="6" bestFit="1" customWidth="1"/>
    <col min="15109" max="15109" width="16.625" style="6" bestFit="1" customWidth="1"/>
    <col min="15110" max="15110" width="13.5" style="6" bestFit="1" customWidth="1"/>
    <col min="15111" max="15112" width="10.875" style="6" bestFit="1" customWidth="1"/>
    <col min="15113" max="15113" width="6.25" style="6" bestFit="1" customWidth="1"/>
    <col min="15114" max="15114" width="8.875" style="6" bestFit="1" customWidth="1"/>
    <col min="15115" max="15115" width="13.875" style="6" bestFit="1" customWidth="1"/>
    <col min="15116" max="15116" width="13.25" style="6" bestFit="1" customWidth="1"/>
    <col min="15117" max="15117" width="16" style="6" bestFit="1" customWidth="1"/>
    <col min="15118" max="15118" width="11.625" style="6" bestFit="1" customWidth="1"/>
    <col min="15119" max="15119" width="16.875" style="6" customWidth="1"/>
    <col min="15120" max="15120" width="13.25" style="6" customWidth="1"/>
    <col min="15121" max="15121" width="18.375" style="6" bestFit="1" customWidth="1"/>
    <col min="15122" max="15122" width="15" style="6" bestFit="1" customWidth="1"/>
    <col min="15123" max="15123" width="14.75" style="6" bestFit="1" customWidth="1"/>
    <col min="15124" max="15124" width="14.625" style="6" bestFit="1" customWidth="1"/>
    <col min="15125" max="15125" width="13.75" style="6" bestFit="1" customWidth="1"/>
    <col min="15126" max="15126" width="14.25" style="6" bestFit="1" customWidth="1"/>
    <col min="15127" max="15127" width="15.125" style="6" customWidth="1"/>
    <col min="15128" max="15128" width="20.5" style="6" bestFit="1" customWidth="1"/>
    <col min="15129" max="15129" width="27.875" style="6" bestFit="1" customWidth="1"/>
    <col min="15130" max="15130" width="6.875" style="6" bestFit="1" customWidth="1"/>
    <col min="15131" max="15131" width="5" style="6" bestFit="1" customWidth="1"/>
    <col min="15132" max="15132" width="8" style="6" bestFit="1" customWidth="1"/>
    <col min="15133" max="15133" width="11.875" style="6" bestFit="1" customWidth="1"/>
    <col min="15134" max="15362" width="9" style="6"/>
    <col min="15363" max="15363" width="3.875" style="6" bestFit="1" customWidth="1"/>
    <col min="15364" max="15364" width="16" style="6" bestFit="1" customWidth="1"/>
    <col min="15365" max="15365" width="16.625" style="6" bestFit="1" customWidth="1"/>
    <col min="15366" max="15366" width="13.5" style="6" bestFit="1" customWidth="1"/>
    <col min="15367" max="15368" width="10.875" style="6" bestFit="1" customWidth="1"/>
    <col min="15369" max="15369" width="6.25" style="6" bestFit="1" customWidth="1"/>
    <col min="15370" max="15370" width="8.875" style="6" bestFit="1" customWidth="1"/>
    <col min="15371" max="15371" width="13.875" style="6" bestFit="1" customWidth="1"/>
    <col min="15372" max="15372" width="13.25" style="6" bestFit="1" customWidth="1"/>
    <col min="15373" max="15373" width="16" style="6" bestFit="1" customWidth="1"/>
    <col min="15374" max="15374" width="11.625" style="6" bestFit="1" customWidth="1"/>
    <col min="15375" max="15375" width="16.875" style="6" customWidth="1"/>
    <col min="15376" max="15376" width="13.25" style="6" customWidth="1"/>
    <col min="15377" max="15377" width="18.375" style="6" bestFit="1" customWidth="1"/>
    <col min="15378" max="15378" width="15" style="6" bestFit="1" customWidth="1"/>
    <col min="15379" max="15379" width="14.75" style="6" bestFit="1" customWidth="1"/>
    <col min="15380" max="15380" width="14.625" style="6" bestFit="1" customWidth="1"/>
    <col min="15381" max="15381" width="13.75" style="6" bestFit="1" customWidth="1"/>
    <col min="15382" max="15382" width="14.25" style="6" bestFit="1" customWidth="1"/>
    <col min="15383" max="15383" width="15.125" style="6" customWidth="1"/>
    <col min="15384" max="15384" width="20.5" style="6" bestFit="1" customWidth="1"/>
    <col min="15385" max="15385" width="27.875" style="6" bestFit="1" customWidth="1"/>
    <col min="15386" max="15386" width="6.875" style="6" bestFit="1" customWidth="1"/>
    <col min="15387" max="15387" width="5" style="6" bestFit="1" customWidth="1"/>
    <col min="15388" max="15388" width="8" style="6" bestFit="1" customWidth="1"/>
    <col min="15389" max="15389" width="11.875" style="6" bestFit="1" customWidth="1"/>
    <col min="15390" max="15618" width="9" style="6"/>
    <col min="15619" max="15619" width="3.875" style="6" bestFit="1" customWidth="1"/>
    <col min="15620" max="15620" width="16" style="6" bestFit="1" customWidth="1"/>
    <col min="15621" max="15621" width="16.625" style="6" bestFit="1" customWidth="1"/>
    <col min="15622" max="15622" width="13.5" style="6" bestFit="1" customWidth="1"/>
    <col min="15623" max="15624" width="10.875" style="6" bestFit="1" customWidth="1"/>
    <col min="15625" max="15625" width="6.25" style="6" bestFit="1" customWidth="1"/>
    <col min="15626" max="15626" width="8.875" style="6" bestFit="1" customWidth="1"/>
    <col min="15627" max="15627" width="13.875" style="6" bestFit="1" customWidth="1"/>
    <col min="15628" max="15628" width="13.25" style="6" bestFit="1" customWidth="1"/>
    <col min="15629" max="15629" width="16" style="6" bestFit="1" customWidth="1"/>
    <col min="15630" max="15630" width="11.625" style="6" bestFit="1" customWidth="1"/>
    <col min="15631" max="15631" width="16.875" style="6" customWidth="1"/>
    <col min="15632" max="15632" width="13.25" style="6" customWidth="1"/>
    <col min="15633" max="15633" width="18.375" style="6" bestFit="1" customWidth="1"/>
    <col min="15634" max="15634" width="15" style="6" bestFit="1" customWidth="1"/>
    <col min="15635" max="15635" width="14.75" style="6" bestFit="1" customWidth="1"/>
    <col min="15636" max="15636" width="14.625" style="6" bestFit="1" customWidth="1"/>
    <col min="15637" max="15637" width="13.75" style="6" bestFit="1" customWidth="1"/>
    <col min="15638" max="15638" width="14.25" style="6" bestFit="1" customWidth="1"/>
    <col min="15639" max="15639" width="15.125" style="6" customWidth="1"/>
    <col min="15640" max="15640" width="20.5" style="6" bestFit="1" customWidth="1"/>
    <col min="15641" max="15641" width="27.875" style="6" bestFit="1" customWidth="1"/>
    <col min="15642" max="15642" width="6.875" style="6" bestFit="1" customWidth="1"/>
    <col min="15643" max="15643" width="5" style="6" bestFit="1" customWidth="1"/>
    <col min="15644" max="15644" width="8" style="6" bestFit="1" customWidth="1"/>
    <col min="15645" max="15645" width="11.875" style="6" bestFit="1" customWidth="1"/>
    <col min="15646" max="15874" width="9" style="6"/>
    <col min="15875" max="15875" width="3.875" style="6" bestFit="1" customWidth="1"/>
    <col min="15876" max="15876" width="16" style="6" bestFit="1" customWidth="1"/>
    <col min="15877" max="15877" width="16.625" style="6" bestFit="1" customWidth="1"/>
    <col min="15878" max="15878" width="13.5" style="6" bestFit="1" customWidth="1"/>
    <col min="15879" max="15880" width="10.875" style="6" bestFit="1" customWidth="1"/>
    <col min="15881" max="15881" width="6.25" style="6" bestFit="1" customWidth="1"/>
    <col min="15882" max="15882" width="8.875" style="6" bestFit="1" customWidth="1"/>
    <col min="15883" max="15883" width="13.875" style="6" bestFit="1" customWidth="1"/>
    <col min="15884" max="15884" width="13.25" style="6" bestFit="1" customWidth="1"/>
    <col min="15885" max="15885" width="16" style="6" bestFit="1" customWidth="1"/>
    <col min="15886" max="15886" width="11.625" style="6" bestFit="1" customWidth="1"/>
    <col min="15887" max="15887" width="16.875" style="6" customWidth="1"/>
    <col min="15888" max="15888" width="13.25" style="6" customWidth="1"/>
    <col min="15889" max="15889" width="18.375" style="6" bestFit="1" customWidth="1"/>
    <col min="15890" max="15890" width="15" style="6" bestFit="1" customWidth="1"/>
    <col min="15891" max="15891" width="14.75" style="6" bestFit="1" customWidth="1"/>
    <col min="15892" max="15892" width="14.625" style="6" bestFit="1" customWidth="1"/>
    <col min="15893" max="15893" width="13.75" style="6" bestFit="1" customWidth="1"/>
    <col min="15894" max="15894" width="14.25" style="6" bestFit="1" customWidth="1"/>
    <col min="15895" max="15895" width="15.125" style="6" customWidth="1"/>
    <col min="15896" max="15896" width="20.5" style="6" bestFit="1" customWidth="1"/>
    <col min="15897" max="15897" width="27.875" style="6" bestFit="1" customWidth="1"/>
    <col min="15898" max="15898" width="6.875" style="6" bestFit="1" customWidth="1"/>
    <col min="15899" max="15899" width="5" style="6" bestFit="1" customWidth="1"/>
    <col min="15900" max="15900" width="8" style="6" bestFit="1" customWidth="1"/>
    <col min="15901" max="15901" width="11.875" style="6" bestFit="1" customWidth="1"/>
    <col min="15902" max="16130" width="9" style="6"/>
    <col min="16131" max="16131" width="3.875" style="6" bestFit="1" customWidth="1"/>
    <col min="16132" max="16132" width="16" style="6" bestFit="1" customWidth="1"/>
    <col min="16133" max="16133" width="16.625" style="6" bestFit="1" customWidth="1"/>
    <col min="16134" max="16134" width="13.5" style="6" bestFit="1" customWidth="1"/>
    <col min="16135" max="16136" width="10.875" style="6" bestFit="1" customWidth="1"/>
    <col min="16137" max="16137" width="6.25" style="6" bestFit="1" customWidth="1"/>
    <col min="16138" max="16138" width="8.875" style="6" bestFit="1" customWidth="1"/>
    <col min="16139" max="16139" width="13.875" style="6" bestFit="1" customWidth="1"/>
    <col min="16140" max="16140" width="13.25" style="6" bestFit="1" customWidth="1"/>
    <col min="16141" max="16141" width="16" style="6" bestFit="1" customWidth="1"/>
    <col min="16142" max="16142" width="11.625" style="6" bestFit="1" customWidth="1"/>
    <col min="16143" max="16143" width="16.875" style="6" customWidth="1"/>
    <col min="16144" max="16144" width="13.25" style="6" customWidth="1"/>
    <col min="16145" max="16145" width="18.375" style="6" bestFit="1" customWidth="1"/>
    <col min="16146" max="16146" width="15" style="6" bestFit="1" customWidth="1"/>
    <col min="16147" max="16147" width="14.75" style="6" bestFit="1" customWidth="1"/>
    <col min="16148" max="16148" width="14.625" style="6" bestFit="1" customWidth="1"/>
    <col min="16149" max="16149" width="13.75" style="6" bestFit="1" customWidth="1"/>
    <col min="16150" max="16150" width="14.25" style="6" bestFit="1" customWidth="1"/>
    <col min="16151" max="16151" width="15.125" style="6" customWidth="1"/>
    <col min="16152" max="16152" width="20.5" style="6" bestFit="1" customWidth="1"/>
    <col min="16153" max="16153" width="27.875" style="6" bestFit="1" customWidth="1"/>
    <col min="16154" max="16154" width="6.875" style="6" bestFit="1" customWidth="1"/>
    <col min="16155" max="16155" width="5" style="6" bestFit="1" customWidth="1"/>
    <col min="16156" max="16156" width="8" style="6" bestFit="1" customWidth="1"/>
    <col min="16157" max="16157" width="11.875" style="6" bestFit="1" customWidth="1"/>
    <col min="16158" max="16384" width="9" style="6"/>
  </cols>
  <sheetData>
    <row r="1" spans="1:45" ht="18.75">
      <c r="E1" s="1"/>
      <c r="F1" s="1"/>
      <c r="G1" s="1"/>
      <c r="H1" s="1"/>
      <c r="I1" s="1"/>
      <c r="J1" s="1"/>
      <c r="K1" s="1"/>
      <c r="L1" s="1"/>
      <c r="M1" s="1"/>
      <c r="R1" s="23" t="s">
        <v>335</v>
      </c>
    </row>
    <row r="2" spans="1:45" ht="18.75">
      <c r="E2" s="1"/>
      <c r="F2" s="1"/>
      <c r="G2" s="1"/>
      <c r="H2" s="1"/>
      <c r="I2" s="1"/>
      <c r="J2" s="1"/>
      <c r="K2" s="1"/>
      <c r="L2" s="1"/>
      <c r="M2" s="1"/>
      <c r="R2" s="14" t="s">
        <v>1</v>
      </c>
    </row>
    <row r="3" spans="1:45" ht="18.75">
      <c r="E3" s="1"/>
      <c r="F3" s="1"/>
      <c r="G3" s="1"/>
      <c r="H3" s="1"/>
      <c r="I3" s="1"/>
      <c r="J3" s="1"/>
      <c r="K3" s="1"/>
      <c r="L3" s="1"/>
      <c r="M3" s="1"/>
      <c r="P3" s="348" t="s">
        <v>658</v>
      </c>
      <c r="Q3" s="348"/>
      <c r="R3" s="348"/>
    </row>
    <row r="4" spans="1:45" s="103" customFormat="1" ht="15.75">
      <c r="A4" s="427" t="s">
        <v>382</v>
      </c>
      <c r="B4" s="427"/>
      <c r="C4" s="427"/>
      <c r="D4" s="427"/>
      <c r="E4" s="427"/>
      <c r="F4" s="427"/>
      <c r="G4" s="427"/>
      <c r="H4" s="427"/>
      <c r="I4" s="427"/>
      <c r="J4" s="427"/>
      <c r="K4" s="427"/>
      <c r="L4" s="427"/>
      <c r="M4" s="427"/>
      <c r="N4" s="427"/>
      <c r="O4" s="427"/>
      <c r="P4" s="427"/>
      <c r="Q4" s="427"/>
      <c r="R4" s="427"/>
      <c r="S4" s="9"/>
      <c r="T4" s="9"/>
      <c r="U4" s="9"/>
      <c r="V4" s="9"/>
      <c r="W4" s="9"/>
      <c r="X4" s="9"/>
      <c r="Y4" s="9"/>
      <c r="Z4" s="7"/>
      <c r="AA4" s="7"/>
      <c r="AB4" s="7"/>
      <c r="AC4" s="7"/>
    </row>
    <row r="5" spans="1:45" s="103" customFormat="1" ht="15.75">
      <c r="A5" s="118"/>
      <c r="B5" s="118"/>
      <c r="C5" s="118"/>
      <c r="D5" s="118"/>
      <c r="E5" s="118"/>
      <c r="F5" s="118"/>
      <c r="G5" s="118"/>
      <c r="H5" s="118"/>
      <c r="I5" s="118"/>
      <c r="J5" s="118"/>
      <c r="K5" s="118"/>
      <c r="L5" s="118"/>
      <c r="M5" s="118"/>
      <c r="N5" s="118"/>
      <c r="O5" s="118"/>
      <c r="P5" s="118"/>
      <c r="Q5" s="118"/>
      <c r="R5" s="118"/>
      <c r="S5" s="9"/>
      <c r="T5" s="9"/>
      <c r="U5" s="9"/>
      <c r="V5" s="9"/>
      <c r="W5" s="9"/>
      <c r="X5" s="9"/>
      <c r="Y5" s="9"/>
      <c r="Z5" s="7"/>
      <c r="AA5" s="7"/>
      <c r="AB5" s="7"/>
      <c r="AC5" s="7"/>
    </row>
    <row r="6" spans="1:45" ht="15.75">
      <c r="A6" s="451" t="s">
        <v>804</v>
      </c>
      <c r="B6" s="451"/>
      <c r="C6" s="451"/>
      <c r="D6" s="451"/>
      <c r="E6" s="451"/>
      <c r="F6" s="451"/>
      <c r="G6" s="451"/>
      <c r="H6" s="451"/>
      <c r="I6" s="451"/>
      <c r="J6" s="451"/>
      <c r="K6" s="451"/>
      <c r="L6" s="451"/>
      <c r="M6" s="451"/>
      <c r="N6" s="451"/>
      <c r="O6" s="451"/>
      <c r="P6" s="451"/>
      <c r="Q6" s="451"/>
      <c r="R6" s="451"/>
      <c r="S6" s="96"/>
      <c r="T6" s="96"/>
      <c r="U6" s="96"/>
      <c r="V6" s="96"/>
      <c r="W6" s="96"/>
      <c r="X6" s="96"/>
      <c r="Y6" s="96"/>
      <c r="Z6" s="96"/>
      <c r="AA6" s="96"/>
      <c r="AB6" s="96"/>
      <c r="AC6" s="96"/>
      <c r="AD6" s="96"/>
      <c r="AE6" s="96"/>
      <c r="AF6" s="96"/>
      <c r="AG6" s="96"/>
      <c r="AH6" s="96"/>
      <c r="AI6" s="96"/>
      <c r="AJ6" s="96"/>
      <c r="AK6" s="96"/>
      <c r="AL6" s="96"/>
      <c r="AM6" s="96"/>
      <c r="AN6" s="96"/>
      <c r="AO6" s="96"/>
      <c r="AP6" s="96"/>
      <c r="AQ6" s="96"/>
      <c r="AR6" s="96"/>
      <c r="AS6" s="96"/>
    </row>
    <row r="7" spans="1:45" s="88" customFormat="1" ht="15.75">
      <c r="A7" s="370" t="s">
        <v>299</v>
      </c>
      <c r="B7" s="370"/>
      <c r="C7" s="370"/>
      <c r="D7" s="370"/>
      <c r="E7" s="370"/>
      <c r="F7" s="370"/>
      <c r="G7" s="370"/>
      <c r="H7" s="370"/>
      <c r="I7" s="370"/>
      <c r="J7" s="370"/>
      <c r="K7" s="370"/>
      <c r="L7" s="370"/>
      <c r="M7" s="370"/>
      <c r="N7" s="370"/>
      <c r="O7" s="370"/>
      <c r="P7" s="370"/>
      <c r="Q7" s="370"/>
      <c r="R7" s="370"/>
      <c r="S7" s="91"/>
      <c r="T7" s="91"/>
      <c r="U7" s="91"/>
      <c r="V7" s="91"/>
      <c r="W7" s="91"/>
      <c r="X7" s="91"/>
      <c r="Y7" s="91"/>
      <c r="Z7" s="91"/>
      <c r="AA7" s="91"/>
      <c r="AB7" s="91"/>
      <c r="AC7" s="91"/>
      <c r="AD7" s="91"/>
      <c r="AE7" s="91"/>
      <c r="AF7" s="91"/>
      <c r="AG7" s="91"/>
      <c r="AH7" s="91"/>
      <c r="AI7" s="91"/>
      <c r="AJ7" s="91"/>
      <c r="AK7" s="91"/>
      <c r="AL7" s="91"/>
      <c r="AM7" s="91"/>
      <c r="AN7" s="91"/>
      <c r="AO7" s="91"/>
      <c r="AP7" s="91"/>
      <c r="AQ7" s="91"/>
      <c r="AR7" s="91"/>
      <c r="AS7" s="91"/>
    </row>
    <row r="8" spans="1:45" s="88" customFormat="1" ht="15.75">
      <c r="A8" s="147"/>
      <c r="B8" s="147"/>
      <c r="C8" s="147"/>
      <c r="D8" s="147"/>
      <c r="E8" s="147"/>
      <c r="F8" s="147"/>
      <c r="G8" s="147"/>
      <c r="H8" s="147"/>
      <c r="I8" s="147"/>
      <c r="J8" s="147"/>
      <c r="K8" s="147"/>
      <c r="L8" s="147"/>
      <c r="M8" s="147"/>
      <c r="N8" s="147"/>
      <c r="O8" s="147"/>
      <c r="P8" s="147"/>
      <c r="Q8" s="147"/>
      <c r="R8" s="147"/>
      <c r="S8" s="85"/>
      <c r="T8" s="85"/>
      <c r="U8" s="85"/>
      <c r="V8" s="85"/>
      <c r="W8" s="85"/>
      <c r="X8" s="85"/>
      <c r="Y8" s="85"/>
      <c r="Z8" s="85"/>
      <c r="AA8" s="85"/>
      <c r="AB8" s="85"/>
      <c r="AC8" s="85"/>
      <c r="AD8" s="85"/>
      <c r="AE8" s="85"/>
      <c r="AF8" s="85"/>
      <c r="AG8" s="85"/>
      <c r="AH8" s="85"/>
      <c r="AI8" s="85"/>
      <c r="AJ8" s="85"/>
      <c r="AK8" s="85"/>
      <c r="AL8" s="85"/>
      <c r="AM8" s="85"/>
      <c r="AN8" s="85"/>
      <c r="AO8" s="85"/>
      <c r="AP8" s="85"/>
      <c r="AQ8" s="85"/>
      <c r="AR8" s="85"/>
      <c r="AS8" s="85"/>
    </row>
    <row r="9" spans="1:45" ht="15.75">
      <c r="A9" s="371" t="s">
        <v>810</v>
      </c>
      <c r="B9" s="371"/>
      <c r="C9" s="371"/>
      <c r="D9" s="371"/>
      <c r="E9" s="371"/>
      <c r="F9" s="371"/>
      <c r="G9" s="371"/>
      <c r="H9" s="371"/>
      <c r="I9" s="371"/>
      <c r="J9" s="371"/>
      <c r="K9" s="371"/>
      <c r="L9" s="371"/>
      <c r="M9" s="371"/>
      <c r="N9" s="371"/>
      <c r="O9" s="371"/>
      <c r="P9" s="371"/>
      <c r="Q9" s="371"/>
      <c r="R9" s="371"/>
      <c r="S9" s="37"/>
      <c r="T9" s="37"/>
      <c r="U9" s="37"/>
      <c r="V9" s="37"/>
      <c r="W9" s="37"/>
      <c r="X9" s="37"/>
      <c r="Y9" s="37"/>
      <c r="Z9" s="37"/>
      <c r="AA9" s="37"/>
      <c r="AB9" s="37"/>
      <c r="AC9" s="37"/>
      <c r="AD9" s="37"/>
      <c r="AE9" s="37"/>
      <c r="AF9" s="37"/>
      <c r="AG9" s="37"/>
      <c r="AH9" s="37"/>
      <c r="AI9" s="37"/>
      <c r="AJ9" s="37"/>
      <c r="AK9" s="37"/>
      <c r="AL9" s="37"/>
      <c r="AM9" s="37"/>
      <c r="AN9" s="37"/>
      <c r="AO9" s="37"/>
      <c r="AP9" s="37"/>
      <c r="AQ9" s="37"/>
      <c r="AR9" s="37"/>
      <c r="AS9" s="37"/>
    </row>
    <row r="10" spans="1:45" ht="15" customHeight="1">
      <c r="A10" s="469"/>
      <c r="B10" s="469"/>
      <c r="C10" s="469"/>
      <c r="D10" s="469"/>
      <c r="E10" s="469"/>
      <c r="F10" s="469"/>
      <c r="G10" s="469"/>
      <c r="H10" s="469"/>
      <c r="I10" s="469"/>
      <c r="J10" s="469"/>
      <c r="K10" s="469"/>
      <c r="L10" s="469"/>
      <c r="M10" s="469"/>
      <c r="N10" s="469"/>
      <c r="O10" s="469"/>
      <c r="P10" s="469"/>
      <c r="Q10" s="469"/>
      <c r="R10" s="469"/>
      <c r="S10" s="53"/>
    </row>
    <row r="11" spans="1:45" s="7" customFormat="1" ht="184.5" customHeight="1">
      <c r="A11" s="123" t="s">
        <v>167</v>
      </c>
      <c r="B11" s="123" t="s">
        <v>31</v>
      </c>
      <c r="C11" s="123" t="s">
        <v>4</v>
      </c>
      <c r="D11" s="79" t="s">
        <v>21</v>
      </c>
      <c r="E11" s="79" t="s">
        <v>16</v>
      </c>
      <c r="F11" s="123" t="s">
        <v>133</v>
      </c>
      <c r="G11" s="124" t="s">
        <v>43</v>
      </c>
      <c r="H11" s="123" t="s">
        <v>75</v>
      </c>
      <c r="I11" s="123" t="s">
        <v>83</v>
      </c>
      <c r="J11" s="123" t="s">
        <v>84</v>
      </c>
      <c r="K11" s="123" t="s">
        <v>77</v>
      </c>
      <c r="L11" s="128" t="s">
        <v>81</v>
      </c>
      <c r="M11" s="131" t="s">
        <v>132</v>
      </c>
      <c r="N11" s="76" t="s">
        <v>76</v>
      </c>
      <c r="O11" s="132" t="s">
        <v>82</v>
      </c>
      <c r="P11" s="132" t="s">
        <v>78</v>
      </c>
      <c r="Q11" s="132" t="s">
        <v>79</v>
      </c>
      <c r="R11" s="123" t="s">
        <v>80</v>
      </c>
    </row>
    <row r="12" spans="1:45" ht="18.75" customHeight="1">
      <c r="A12" s="39">
        <v>1</v>
      </c>
      <c r="B12" s="39">
        <v>2</v>
      </c>
      <c r="C12" s="39">
        <v>3</v>
      </c>
      <c r="D12" s="39">
        <v>4</v>
      </c>
      <c r="E12" s="39">
        <v>5</v>
      </c>
      <c r="F12" s="39">
        <v>6</v>
      </c>
      <c r="G12" s="39">
        <v>7</v>
      </c>
      <c r="H12" s="39">
        <v>8</v>
      </c>
      <c r="I12" s="39">
        <v>9</v>
      </c>
      <c r="J12" s="39">
        <v>10</v>
      </c>
      <c r="K12" s="39">
        <v>11</v>
      </c>
      <c r="L12" s="39">
        <v>12</v>
      </c>
      <c r="M12" s="39">
        <v>13</v>
      </c>
      <c r="N12" s="39">
        <v>14</v>
      </c>
      <c r="O12" s="39">
        <v>15</v>
      </c>
      <c r="P12" s="39">
        <v>16</v>
      </c>
      <c r="Q12" s="39">
        <v>17</v>
      </c>
      <c r="R12" s="39">
        <v>18</v>
      </c>
      <c r="T12" s="6"/>
      <c r="U12" s="6"/>
      <c r="V12" s="6"/>
      <c r="W12" s="6"/>
      <c r="X12" s="6"/>
      <c r="Y12" s="6"/>
      <c r="Z12" s="6"/>
      <c r="AA12" s="6"/>
      <c r="AB12" s="6"/>
      <c r="AC12" s="6"/>
    </row>
    <row r="13" spans="1:45" s="272" customFormat="1" ht="67.5" customHeight="1">
      <c r="A13" s="263"/>
      <c r="B13" s="283" t="s">
        <v>739</v>
      </c>
      <c r="C13" s="265" t="s">
        <v>725</v>
      </c>
      <c r="D13" s="563" t="s">
        <v>811</v>
      </c>
      <c r="E13" s="563" t="s">
        <v>812</v>
      </c>
      <c r="F13" s="563" t="s">
        <v>856</v>
      </c>
      <c r="G13" s="267" t="s">
        <v>606</v>
      </c>
      <c r="H13" s="267" t="s">
        <v>813</v>
      </c>
      <c r="I13" s="267" t="s">
        <v>813</v>
      </c>
      <c r="J13" s="267" t="s">
        <v>813</v>
      </c>
      <c r="K13" s="267" t="s">
        <v>813</v>
      </c>
      <c r="L13" s="267" t="s">
        <v>813</v>
      </c>
      <c r="M13" s="267" t="s">
        <v>854</v>
      </c>
      <c r="N13" s="267" t="s">
        <v>803</v>
      </c>
      <c r="O13" s="267" t="s">
        <v>813</v>
      </c>
      <c r="P13" s="267" t="s">
        <v>855</v>
      </c>
      <c r="Q13" s="267" t="s">
        <v>808</v>
      </c>
      <c r="R13" s="267" t="s">
        <v>813</v>
      </c>
      <c r="S13" s="564"/>
      <c r="T13" s="564"/>
      <c r="U13" s="564"/>
      <c r="V13" s="564"/>
      <c r="W13" s="564"/>
      <c r="X13" s="564"/>
      <c r="Y13" s="564"/>
      <c r="Z13" s="284"/>
      <c r="AA13" s="284"/>
      <c r="AB13" s="284"/>
      <c r="AC13" s="284"/>
    </row>
    <row r="14" spans="1:45" s="272" customFormat="1" ht="70.5" customHeight="1">
      <c r="A14" s="273" t="s">
        <v>524</v>
      </c>
      <c r="B14" s="274" t="s">
        <v>677</v>
      </c>
      <c r="C14" s="265" t="s">
        <v>725</v>
      </c>
      <c r="D14" s="563" t="s">
        <v>811</v>
      </c>
      <c r="E14" s="563" t="s">
        <v>812</v>
      </c>
      <c r="F14" s="563" t="s">
        <v>856</v>
      </c>
      <c r="G14" s="267" t="s">
        <v>606</v>
      </c>
      <c r="H14" s="267" t="s">
        <v>813</v>
      </c>
      <c r="I14" s="267" t="s">
        <v>813</v>
      </c>
      <c r="J14" s="267" t="s">
        <v>813</v>
      </c>
      <c r="K14" s="267" t="s">
        <v>813</v>
      </c>
      <c r="L14" s="267" t="s">
        <v>813</v>
      </c>
      <c r="M14" s="267" t="s">
        <v>854</v>
      </c>
      <c r="N14" s="267" t="s">
        <v>803</v>
      </c>
      <c r="O14" s="267" t="s">
        <v>813</v>
      </c>
      <c r="P14" s="267" t="s">
        <v>855</v>
      </c>
      <c r="Q14" s="267" t="s">
        <v>808</v>
      </c>
      <c r="R14" s="267" t="s">
        <v>813</v>
      </c>
      <c r="S14" s="564"/>
      <c r="T14" s="564"/>
      <c r="U14" s="564"/>
      <c r="V14" s="564"/>
      <c r="W14" s="564"/>
      <c r="X14" s="564"/>
      <c r="Y14" s="564"/>
      <c r="Z14" s="284"/>
      <c r="AA14" s="284"/>
      <c r="AB14" s="284"/>
      <c r="AC14" s="284"/>
    </row>
    <row r="15" spans="1:45" s="272" customFormat="1" ht="94.5">
      <c r="A15" s="273" t="s">
        <v>529</v>
      </c>
      <c r="B15" s="274" t="s">
        <v>735</v>
      </c>
      <c r="C15" s="265" t="s">
        <v>725</v>
      </c>
      <c r="D15" s="563" t="s">
        <v>811</v>
      </c>
      <c r="E15" s="563" t="s">
        <v>812</v>
      </c>
      <c r="F15" s="563" t="s">
        <v>857</v>
      </c>
      <c r="G15" s="267" t="s">
        <v>606</v>
      </c>
      <c r="H15" s="267" t="s">
        <v>813</v>
      </c>
      <c r="I15" s="267" t="s">
        <v>813</v>
      </c>
      <c r="J15" s="267" t="s">
        <v>813</v>
      </c>
      <c r="K15" s="267" t="s">
        <v>813</v>
      </c>
      <c r="L15" s="267" t="s">
        <v>813</v>
      </c>
      <c r="M15" s="267" t="s">
        <v>854</v>
      </c>
      <c r="N15" s="267" t="s">
        <v>803</v>
      </c>
      <c r="O15" s="267" t="s">
        <v>813</v>
      </c>
      <c r="P15" s="267" t="s">
        <v>855</v>
      </c>
      <c r="Q15" s="267" t="s">
        <v>808</v>
      </c>
      <c r="R15" s="267" t="s">
        <v>813</v>
      </c>
      <c r="S15" s="564"/>
      <c r="T15" s="564"/>
      <c r="U15" s="564"/>
      <c r="V15" s="564"/>
      <c r="W15" s="564"/>
      <c r="X15" s="564"/>
      <c r="Y15" s="564"/>
      <c r="Z15" s="284"/>
      <c r="AA15" s="284"/>
      <c r="AB15" s="284"/>
      <c r="AC15" s="284"/>
    </row>
    <row r="16" spans="1:45" s="217" customFormat="1" ht="75">
      <c r="A16" s="275" t="s">
        <v>576</v>
      </c>
      <c r="B16" s="276" t="s">
        <v>675</v>
      </c>
      <c r="C16" s="277" t="s">
        <v>726</v>
      </c>
      <c r="D16" s="565" t="s">
        <v>811</v>
      </c>
      <c r="E16" s="565" t="s">
        <v>812</v>
      </c>
      <c r="F16" s="565" t="s">
        <v>857</v>
      </c>
      <c r="G16" s="279" t="s">
        <v>606</v>
      </c>
      <c r="H16" s="279" t="s">
        <v>813</v>
      </c>
      <c r="I16" s="279" t="s">
        <v>813</v>
      </c>
      <c r="J16" s="279" t="s">
        <v>813</v>
      </c>
      <c r="K16" s="279" t="s">
        <v>813</v>
      </c>
      <c r="L16" s="279" t="s">
        <v>813</v>
      </c>
      <c r="M16" s="279" t="s">
        <v>854</v>
      </c>
      <c r="N16" s="267" t="s">
        <v>803</v>
      </c>
      <c r="O16" s="279" t="s">
        <v>813</v>
      </c>
      <c r="P16" s="279" t="s">
        <v>855</v>
      </c>
      <c r="Q16" s="279" t="s">
        <v>808</v>
      </c>
      <c r="R16" s="279" t="s">
        <v>813</v>
      </c>
      <c r="S16" s="566"/>
      <c r="T16" s="566"/>
      <c r="U16" s="566"/>
      <c r="V16" s="566"/>
      <c r="W16" s="566"/>
      <c r="X16" s="566"/>
      <c r="Y16" s="566"/>
      <c r="Z16" s="232"/>
      <c r="AA16" s="232"/>
      <c r="AB16" s="232"/>
      <c r="AC16" s="232"/>
    </row>
    <row r="17" spans="1:29" s="272" customFormat="1" ht="66.75" customHeight="1">
      <c r="A17" s="273" t="s">
        <v>530</v>
      </c>
      <c r="B17" s="274" t="s">
        <v>736</v>
      </c>
      <c r="C17" s="265" t="s">
        <v>725</v>
      </c>
      <c r="D17" s="563" t="s">
        <v>811</v>
      </c>
      <c r="E17" s="563" t="s">
        <v>812</v>
      </c>
      <c r="F17" s="563" t="s">
        <v>856</v>
      </c>
      <c r="G17" s="267" t="s">
        <v>606</v>
      </c>
      <c r="H17" s="267" t="s">
        <v>813</v>
      </c>
      <c r="I17" s="267" t="s">
        <v>813</v>
      </c>
      <c r="J17" s="267" t="s">
        <v>813</v>
      </c>
      <c r="K17" s="267" t="s">
        <v>813</v>
      </c>
      <c r="L17" s="267" t="s">
        <v>813</v>
      </c>
      <c r="M17" s="267" t="s">
        <v>854</v>
      </c>
      <c r="N17" s="267" t="s">
        <v>803</v>
      </c>
      <c r="O17" s="267" t="s">
        <v>813</v>
      </c>
      <c r="P17" s="267" t="s">
        <v>855</v>
      </c>
      <c r="Q17" s="267" t="s">
        <v>808</v>
      </c>
      <c r="R17" s="267" t="s">
        <v>813</v>
      </c>
      <c r="S17" s="564"/>
      <c r="T17" s="564"/>
      <c r="U17" s="564"/>
      <c r="V17" s="564"/>
      <c r="W17" s="564"/>
      <c r="X17" s="564"/>
      <c r="Y17" s="564"/>
      <c r="Z17" s="284"/>
      <c r="AA17" s="284"/>
      <c r="AB17" s="284"/>
      <c r="AC17" s="284"/>
    </row>
    <row r="18" spans="1:29" s="217" customFormat="1" ht="60">
      <c r="A18" s="275" t="s">
        <v>580</v>
      </c>
      <c r="B18" s="276" t="s">
        <v>672</v>
      </c>
      <c r="C18" s="277" t="s">
        <v>727</v>
      </c>
      <c r="D18" s="565" t="s">
        <v>811</v>
      </c>
      <c r="E18" s="565" t="s">
        <v>812</v>
      </c>
      <c r="F18" s="565" t="s">
        <v>857</v>
      </c>
      <c r="G18" s="279" t="s">
        <v>606</v>
      </c>
      <c r="H18" s="279" t="s">
        <v>813</v>
      </c>
      <c r="I18" s="279" t="s">
        <v>813</v>
      </c>
      <c r="J18" s="279" t="s">
        <v>813</v>
      </c>
      <c r="K18" s="279" t="s">
        <v>813</v>
      </c>
      <c r="L18" s="279" t="s">
        <v>813</v>
      </c>
      <c r="M18" s="279" t="s">
        <v>854</v>
      </c>
      <c r="N18" s="267" t="s">
        <v>803</v>
      </c>
      <c r="O18" s="279" t="s">
        <v>813</v>
      </c>
      <c r="P18" s="279" t="s">
        <v>855</v>
      </c>
      <c r="Q18" s="279" t="s">
        <v>808</v>
      </c>
      <c r="R18" s="279" t="s">
        <v>813</v>
      </c>
      <c r="S18" s="566"/>
      <c r="T18" s="566"/>
      <c r="U18" s="566"/>
      <c r="V18" s="566"/>
      <c r="W18" s="566"/>
      <c r="X18" s="566"/>
      <c r="Y18" s="566"/>
      <c r="Z18" s="232"/>
      <c r="AA18" s="232"/>
      <c r="AB18" s="232"/>
      <c r="AC18" s="232"/>
    </row>
    <row r="19" spans="1:29" s="217" customFormat="1" ht="75">
      <c r="A19" s="275" t="s">
        <v>580</v>
      </c>
      <c r="B19" s="276" t="s">
        <v>667</v>
      </c>
      <c r="C19" s="277" t="s">
        <v>730</v>
      </c>
      <c r="D19" s="565" t="s">
        <v>811</v>
      </c>
      <c r="E19" s="565" t="s">
        <v>812</v>
      </c>
      <c r="F19" s="565" t="s">
        <v>857</v>
      </c>
      <c r="G19" s="279" t="s">
        <v>606</v>
      </c>
      <c r="H19" s="279" t="s">
        <v>813</v>
      </c>
      <c r="I19" s="279" t="s">
        <v>813</v>
      </c>
      <c r="J19" s="279" t="s">
        <v>813</v>
      </c>
      <c r="K19" s="279" t="s">
        <v>813</v>
      </c>
      <c r="L19" s="279" t="s">
        <v>813</v>
      </c>
      <c r="M19" s="279" t="s">
        <v>854</v>
      </c>
      <c r="N19" s="267" t="s">
        <v>803</v>
      </c>
      <c r="O19" s="279" t="s">
        <v>813</v>
      </c>
      <c r="P19" s="279" t="s">
        <v>855</v>
      </c>
      <c r="Q19" s="279" t="s">
        <v>808</v>
      </c>
      <c r="R19" s="279" t="s">
        <v>813</v>
      </c>
      <c r="S19" s="566"/>
      <c r="T19" s="566"/>
      <c r="U19" s="566"/>
      <c r="V19" s="566"/>
      <c r="W19" s="566"/>
      <c r="X19" s="566"/>
      <c r="Y19" s="566"/>
      <c r="Z19" s="232"/>
      <c r="AA19" s="232"/>
      <c r="AB19" s="232"/>
      <c r="AC19" s="232"/>
    </row>
    <row r="20" spans="1:29" s="217" customFormat="1" ht="60">
      <c r="A20" s="275" t="s">
        <v>580</v>
      </c>
      <c r="B20" s="276" t="s">
        <v>668</v>
      </c>
      <c r="C20" s="277" t="s">
        <v>731</v>
      </c>
      <c r="D20" s="565" t="s">
        <v>811</v>
      </c>
      <c r="E20" s="565" t="s">
        <v>812</v>
      </c>
      <c r="F20" s="565" t="s">
        <v>857</v>
      </c>
      <c r="G20" s="279" t="s">
        <v>606</v>
      </c>
      <c r="H20" s="279" t="s">
        <v>813</v>
      </c>
      <c r="I20" s="279" t="s">
        <v>813</v>
      </c>
      <c r="J20" s="279" t="s">
        <v>813</v>
      </c>
      <c r="K20" s="279" t="s">
        <v>813</v>
      </c>
      <c r="L20" s="279" t="s">
        <v>813</v>
      </c>
      <c r="M20" s="279" t="s">
        <v>854</v>
      </c>
      <c r="N20" s="267" t="s">
        <v>803</v>
      </c>
      <c r="O20" s="279" t="s">
        <v>813</v>
      </c>
      <c r="P20" s="279" t="s">
        <v>855</v>
      </c>
      <c r="Q20" s="279" t="s">
        <v>808</v>
      </c>
      <c r="R20" s="279" t="s">
        <v>813</v>
      </c>
      <c r="S20" s="566"/>
      <c r="T20" s="566"/>
      <c r="U20" s="566"/>
      <c r="V20" s="566"/>
      <c r="W20" s="566"/>
      <c r="X20" s="566"/>
      <c r="Y20" s="566"/>
      <c r="Z20" s="232"/>
      <c r="AA20" s="232"/>
      <c r="AB20" s="232"/>
      <c r="AC20" s="232"/>
    </row>
    <row r="21" spans="1:29" s="217" customFormat="1" ht="120">
      <c r="A21" s="275" t="s">
        <v>580</v>
      </c>
      <c r="B21" s="276" t="s">
        <v>669</v>
      </c>
      <c r="C21" s="277" t="s">
        <v>732</v>
      </c>
      <c r="D21" s="565" t="s">
        <v>811</v>
      </c>
      <c r="E21" s="565" t="s">
        <v>812</v>
      </c>
      <c r="F21" s="565" t="s">
        <v>857</v>
      </c>
      <c r="G21" s="279" t="s">
        <v>606</v>
      </c>
      <c r="H21" s="279" t="s">
        <v>813</v>
      </c>
      <c r="I21" s="279" t="s">
        <v>813</v>
      </c>
      <c r="J21" s="279" t="s">
        <v>813</v>
      </c>
      <c r="K21" s="279" t="s">
        <v>813</v>
      </c>
      <c r="L21" s="279" t="s">
        <v>813</v>
      </c>
      <c r="M21" s="279" t="s">
        <v>854</v>
      </c>
      <c r="N21" s="267" t="s">
        <v>803</v>
      </c>
      <c r="O21" s="279" t="s">
        <v>813</v>
      </c>
      <c r="P21" s="279" t="s">
        <v>855</v>
      </c>
      <c r="Q21" s="279" t="s">
        <v>808</v>
      </c>
      <c r="R21" s="279" t="s">
        <v>813</v>
      </c>
      <c r="S21" s="566"/>
      <c r="T21" s="566"/>
      <c r="U21" s="566"/>
      <c r="V21" s="566"/>
      <c r="W21" s="566"/>
      <c r="X21" s="566"/>
      <c r="Y21" s="566"/>
      <c r="Z21" s="232"/>
      <c r="AA21" s="232"/>
      <c r="AB21" s="232"/>
      <c r="AC21" s="232"/>
    </row>
    <row r="22" spans="1:29" s="217" customFormat="1" ht="60">
      <c r="A22" s="275" t="s">
        <v>580</v>
      </c>
      <c r="B22" s="276" t="s">
        <v>671</v>
      </c>
      <c r="C22" s="277" t="s">
        <v>733</v>
      </c>
      <c r="D22" s="565" t="s">
        <v>811</v>
      </c>
      <c r="E22" s="565" t="s">
        <v>812</v>
      </c>
      <c r="F22" s="565" t="s">
        <v>853</v>
      </c>
      <c r="G22" s="279" t="s">
        <v>606</v>
      </c>
      <c r="H22" s="279" t="s">
        <v>813</v>
      </c>
      <c r="I22" s="279" t="s">
        <v>813</v>
      </c>
      <c r="J22" s="279" t="s">
        <v>813</v>
      </c>
      <c r="K22" s="279" t="s">
        <v>813</v>
      </c>
      <c r="L22" s="279" t="s">
        <v>813</v>
      </c>
      <c r="M22" s="279" t="s">
        <v>854</v>
      </c>
      <c r="N22" s="267" t="s">
        <v>803</v>
      </c>
      <c r="O22" s="279" t="s">
        <v>813</v>
      </c>
      <c r="P22" s="279" t="s">
        <v>855</v>
      </c>
      <c r="Q22" s="279" t="s">
        <v>808</v>
      </c>
      <c r="R22" s="279" t="s">
        <v>813</v>
      </c>
      <c r="S22" s="566"/>
      <c r="T22" s="566"/>
      <c r="U22" s="566"/>
      <c r="V22" s="566"/>
      <c r="W22" s="566"/>
      <c r="X22" s="566"/>
      <c r="Y22" s="566"/>
      <c r="Z22" s="232"/>
      <c r="AA22" s="232"/>
      <c r="AB22" s="232"/>
      <c r="AC22" s="232"/>
    </row>
    <row r="23" spans="1:29" s="217" customFormat="1" ht="60">
      <c r="A23" s="275" t="s">
        <v>580</v>
      </c>
      <c r="B23" s="276" t="s">
        <v>670</v>
      </c>
      <c r="C23" s="277" t="s">
        <v>734</v>
      </c>
      <c r="D23" s="565" t="s">
        <v>811</v>
      </c>
      <c r="E23" s="565" t="s">
        <v>812</v>
      </c>
      <c r="F23" s="565" t="s">
        <v>853</v>
      </c>
      <c r="G23" s="279" t="s">
        <v>606</v>
      </c>
      <c r="H23" s="279" t="s">
        <v>813</v>
      </c>
      <c r="I23" s="279" t="s">
        <v>813</v>
      </c>
      <c r="J23" s="279" t="s">
        <v>813</v>
      </c>
      <c r="K23" s="279" t="s">
        <v>813</v>
      </c>
      <c r="L23" s="279" t="s">
        <v>813</v>
      </c>
      <c r="M23" s="279" t="s">
        <v>854</v>
      </c>
      <c r="N23" s="267" t="s">
        <v>803</v>
      </c>
      <c r="O23" s="279" t="s">
        <v>813</v>
      </c>
      <c r="P23" s="279" t="s">
        <v>855</v>
      </c>
      <c r="Q23" s="279" t="s">
        <v>808</v>
      </c>
      <c r="R23" s="279" t="s">
        <v>813</v>
      </c>
      <c r="S23" s="566"/>
      <c r="T23" s="566"/>
      <c r="U23" s="566"/>
      <c r="V23" s="566"/>
      <c r="W23" s="566"/>
      <c r="X23" s="566"/>
      <c r="Y23" s="566"/>
      <c r="Z23" s="232"/>
      <c r="AA23" s="232"/>
      <c r="AB23" s="232"/>
      <c r="AC23" s="232"/>
    </row>
    <row r="24" spans="1:29" s="272" customFormat="1" ht="63">
      <c r="A24" s="273" t="s">
        <v>531</v>
      </c>
      <c r="B24" s="274" t="s">
        <v>737</v>
      </c>
      <c r="C24" s="265" t="s">
        <v>725</v>
      </c>
      <c r="D24" s="563" t="s">
        <v>811</v>
      </c>
      <c r="E24" s="563" t="s">
        <v>812</v>
      </c>
      <c r="F24" s="563" t="s">
        <v>857</v>
      </c>
      <c r="G24" s="267" t="s">
        <v>606</v>
      </c>
      <c r="H24" s="267" t="s">
        <v>813</v>
      </c>
      <c r="I24" s="267" t="s">
        <v>813</v>
      </c>
      <c r="J24" s="267" t="s">
        <v>813</v>
      </c>
      <c r="K24" s="267" t="s">
        <v>813</v>
      </c>
      <c r="L24" s="267" t="s">
        <v>813</v>
      </c>
      <c r="M24" s="267" t="s">
        <v>854</v>
      </c>
      <c r="N24" s="267" t="s">
        <v>803</v>
      </c>
      <c r="O24" s="267" t="s">
        <v>813</v>
      </c>
      <c r="P24" s="267" t="s">
        <v>855</v>
      </c>
      <c r="Q24" s="267" t="s">
        <v>808</v>
      </c>
      <c r="R24" s="267" t="s">
        <v>813</v>
      </c>
      <c r="S24" s="564"/>
      <c r="T24" s="564"/>
      <c r="U24" s="564"/>
      <c r="V24" s="564"/>
      <c r="W24" s="564"/>
      <c r="X24" s="564"/>
      <c r="Y24" s="564"/>
      <c r="Z24" s="284"/>
      <c r="AA24" s="284"/>
      <c r="AB24" s="284"/>
      <c r="AC24" s="284"/>
    </row>
    <row r="25" spans="1:29" s="217" customFormat="1" ht="47.25">
      <c r="A25" s="275" t="s">
        <v>585</v>
      </c>
      <c r="B25" s="276" t="s">
        <v>851</v>
      </c>
      <c r="C25" s="277" t="s">
        <v>728</v>
      </c>
      <c r="D25" s="565" t="s">
        <v>811</v>
      </c>
      <c r="E25" s="565" t="s">
        <v>812</v>
      </c>
      <c r="F25" s="565" t="s">
        <v>857</v>
      </c>
      <c r="G25" s="279" t="s">
        <v>606</v>
      </c>
      <c r="H25" s="279" t="s">
        <v>813</v>
      </c>
      <c r="I25" s="279" t="s">
        <v>813</v>
      </c>
      <c r="J25" s="279" t="s">
        <v>813</v>
      </c>
      <c r="K25" s="279" t="s">
        <v>813</v>
      </c>
      <c r="L25" s="279" t="s">
        <v>813</v>
      </c>
      <c r="M25" s="279" t="s">
        <v>854</v>
      </c>
      <c r="N25" s="267" t="s">
        <v>803</v>
      </c>
      <c r="O25" s="279" t="s">
        <v>813</v>
      </c>
      <c r="P25" s="279" t="s">
        <v>855</v>
      </c>
      <c r="Q25" s="279" t="s">
        <v>808</v>
      </c>
      <c r="R25" s="279" t="s">
        <v>813</v>
      </c>
      <c r="S25" s="566"/>
      <c r="T25" s="566"/>
      <c r="U25" s="566"/>
      <c r="V25" s="566"/>
      <c r="W25" s="566"/>
      <c r="X25" s="566"/>
      <c r="Y25" s="566"/>
      <c r="Z25" s="232"/>
      <c r="AA25" s="232"/>
      <c r="AB25" s="232"/>
      <c r="AC25" s="232"/>
    </row>
    <row r="26" spans="1:29" s="272" customFormat="1" ht="63">
      <c r="A26" s="273" t="s">
        <v>674</v>
      </c>
      <c r="B26" s="274" t="s">
        <v>738</v>
      </c>
      <c r="C26" s="265" t="s">
        <v>725</v>
      </c>
      <c r="D26" s="563" t="s">
        <v>811</v>
      </c>
      <c r="E26" s="563" t="s">
        <v>812</v>
      </c>
      <c r="F26" s="563" t="s">
        <v>857</v>
      </c>
      <c r="G26" s="267" t="s">
        <v>606</v>
      </c>
      <c r="H26" s="267" t="s">
        <v>813</v>
      </c>
      <c r="I26" s="267" t="s">
        <v>813</v>
      </c>
      <c r="J26" s="267" t="s">
        <v>813</v>
      </c>
      <c r="K26" s="267" t="s">
        <v>813</v>
      </c>
      <c r="L26" s="267" t="s">
        <v>813</v>
      </c>
      <c r="M26" s="267" t="s">
        <v>854</v>
      </c>
      <c r="N26" s="267" t="s">
        <v>803</v>
      </c>
      <c r="O26" s="267" t="s">
        <v>813</v>
      </c>
      <c r="P26" s="267" t="s">
        <v>855</v>
      </c>
      <c r="Q26" s="267" t="s">
        <v>808</v>
      </c>
      <c r="R26" s="267" t="s">
        <v>813</v>
      </c>
      <c r="S26" s="564"/>
      <c r="T26" s="564"/>
      <c r="U26" s="564"/>
      <c r="V26" s="564"/>
      <c r="W26" s="564"/>
      <c r="X26" s="564"/>
      <c r="Y26" s="564"/>
      <c r="Z26" s="284"/>
      <c r="AA26" s="284"/>
      <c r="AB26" s="284"/>
      <c r="AC26" s="284"/>
    </row>
    <row r="27" spans="1:29" s="217" customFormat="1" ht="75">
      <c r="A27" s="275" t="s">
        <v>674</v>
      </c>
      <c r="B27" s="276" t="s">
        <v>676</v>
      </c>
      <c r="C27" s="277" t="s">
        <v>729</v>
      </c>
      <c r="D27" s="565" t="s">
        <v>811</v>
      </c>
      <c r="E27" s="565" t="s">
        <v>812</v>
      </c>
      <c r="F27" s="565" t="s">
        <v>857</v>
      </c>
      <c r="G27" s="279" t="s">
        <v>606</v>
      </c>
      <c r="H27" s="279" t="s">
        <v>813</v>
      </c>
      <c r="I27" s="279" t="s">
        <v>813</v>
      </c>
      <c r="J27" s="279" t="s">
        <v>813</v>
      </c>
      <c r="K27" s="279" t="s">
        <v>813</v>
      </c>
      <c r="L27" s="279" t="s">
        <v>813</v>
      </c>
      <c r="M27" s="279" t="s">
        <v>854</v>
      </c>
      <c r="N27" s="267" t="s">
        <v>803</v>
      </c>
      <c r="O27" s="279" t="s">
        <v>813</v>
      </c>
      <c r="P27" s="279" t="s">
        <v>855</v>
      </c>
      <c r="Q27" s="279" t="s">
        <v>808</v>
      </c>
      <c r="R27" s="279" t="s">
        <v>813</v>
      </c>
      <c r="S27" s="566"/>
      <c r="T27" s="566"/>
      <c r="U27" s="566"/>
      <c r="V27" s="566"/>
      <c r="W27" s="566"/>
      <c r="X27" s="566"/>
      <c r="Y27" s="566"/>
      <c r="Z27" s="232"/>
      <c r="AA27" s="232"/>
      <c r="AB27" s="232"/>
      <c r="AC27" s="232"/>
    </row>
  </sheetData>
  <mergeCells count="6">
    <mergeCell ref="P3:R3"/>
    <mergeCell ref="A10:R10"/>
    <mergeCell ref="A9:R9"/>
    <mergeCell ref="A4:R4"/>
    <mergeCell ref="A6:R6"/>
    <mergeCell ref="A7:R7"/>
  </mergeCells>
  <pageMargins left="0.70866141732283472" right="0.70866141732283472" top="0.74803149606299213" bottom="0.74803149606299213" header="0.31496062992125984" footer="0.31496062992125984"/>
  <pageSetup paperSize="8" scale="30" orientation="landscape" r:id="rId1"/>
</worksheet>
</file>

<file path=xl/worksheets/sheet15.xml><?xml version="1.0" encoding="utf-8"?>
<worksheet xmlns="http://schemas.openxmlformats.org/spreadsheetml/2006/main" xmlns:r="http://schemas.openxmlformats.org/officeDocument/2006/relationships">
  <sheetPr>
    <tabColor theme="0"/>
  </sheetPr>
  <dimension ref="A1:AI20"/>
  <sheetViews>
    <sheetView zoomScaleNormal="100" zoomScaleSheetLayoutView="90" workbookViewId="0">
      <selection activeCell="A11" sqref="A11:XFD11"/>
    </sheetView>
  </sheetViews>
  <sheetFormatPr defaultRowHeight="15"/>
  <cols>
    <col min="1" max="1" width="10.25" style="6" customWidth="1"/>
    <col min="2" max="2" width="24.25" style="7" customWidth="1"/>
    <col min="3" max="3" width="15.5" style="7" customWidth="1"/>
    <col min="4" max="4" width="16.375" style="7" customWidth="1"/>
    <col min="5" max="5" width="29" style="7" customWidth="1"/>
    <col min="6" max="6" width="25.875" style="7" customWidth="1"/>
    <col min="7" max="7" width="17.875" style="7" customWidth="1"/>
    <col min="8" max="8" width="17.375" style="7" customWidth="1"/>
    <col min="9" max="9" width="14" style="7" customWidth="1"/>
    <col min="10" max="10" width="12.75" style="7" customWidth="1"/>
    <col min="11" max="12" width="17.375" style="7" customWidth="1"/>
    <col min="13" max="13" width="18.5" style="7" customWidth="1"/>
    <col min="14" max="14" width="21.5" style="7" customWidth="1"/>
    <col min="15" max="15" width="7.75" style="7" customWidth="1"/>
    <col min="16" max="16" width="9" style="7" customWidth="1"/>
    <col min="17" max="17" width="17.75" style="7" customWidth="1"/>
    <col min="18" max="18" width="18.375" style="7" customWidth="1"/>
    <col min="19" max="19" width="9.125" style="7" customWidth="1"/>
    <col min="20" max="20" width="9" style="7" customWidth="1"/>
    <col min="21" max="21" width="22" style="7" customWidth="1"/>
    <col min="22" max="22" width="11.875" style="7" customWidth="1"/>
    <col min="23" max="23" width="17.375" style="7" customWidth="1"/>
    <col min="24" max="24" width="14.875" style="7" customWidth="1"/>
    <col min="25" max="25" width="10.625" style="6" customWidth="1"/>
    <col min="26" max="26" width="9.25" style="6" customWidth="1"/>
    <col min="27" max="27" width="11.125" style="6" customWidth="1"/>
    <col min="28" max="28" width="11.875" style="6" customWidth="1"/>
    <col min="29" max="29" width="15.625" style="6" customWidth="1"/>
    <col min="30" max="31" width="15.875" style="6" customWidth="1"/>
    <col min="32" max="32" width="20.75" style="6" customWidth="1"/>
    <col min="33" max="33" width="18.375" style="6" customWidth="1"/>
    <col min="34" max="34" width="29" style="6" customWidth="1"/>
    <col min="35" max="254" width="9" style="6"/>
    <col min="255" max="255" width="3.875" style="6" bestFit="1" customWidth="1"/>
    <col min="256" max="256" width="16" style="6" bestFit="1" customWidth="1"/>
    <col min="257" max="257" width="16.625" style="6" bestFit="1" customWidth="1"/>
    <col min="258" max="258" width="13.5" style="6" bestFit="1" customWidth="1"/>
    <col min="259" max="260" width="10.875" style="6" bestFit="1" customWidth="1"/>
    <col min="261" max="261" width="6.25" style="6" bestFit="1" customWidth="1"/>
    <col min="262" max="262" width="8.875" style="6" bestFit="1" customWidth="1"/>
    <col min="263" max="263" width="13.875" style="6" bestFit="1" customWidth="1"/>
    <col min="264" max="264" width="13.25" style="6" bestFit="1" customWidth="1"/>
    <col min="265" max="265" width="16" style="6" bestFit="1" customWidth="1"/>
    <col min="266" max="266" width="11.625" style="6" bestFit="1" customWidth="1"/>
    <col min="267" max="267" width="16.875" style="6" customWidth="1"/>
    <col min="268" max="268" width="13.25" style="6" customWidth="1"/>
    <col min="269" max="269" width="18.375" style="6" bestFit="1" customWidth="1"/>
    <col min="270" max="270" width="15" style="6" bestFit="1" customWidth="1"/>
    <col min="271" max="271" width="14.75" style="6" bestFit="1" customWidth="1"/>
    <col min="272" max="272" width="14.625" style="6" bestFit="1" customWidth="1"/>
    <col min="273" max="273" width="13.75" style="6" bestFit="1" customWidth="1"/>
    <col min="274" max="274" width="14.25" style="6" bestFit="1" customWidth="1"/>
    <col min="275" max="275" width="15.125" style="6" customWidth="1"/>
    <col min="276" max="276" width="20.5" style="6" bestFit="1" customWidth="1"/>
    <col min="277" max="277" width="27.875" style="6" bestFit="1" customWidth="1"/>
    <col min="278" max="278" width="6.875" style="6" bestFit="1" customWidth="1"/>
    <col min="279" max="279" width="5" style="6" bestFit="1" customWidth="1"/>
    <col min="280" max="280" width="8" style="6" bestFit="1" customWidth="1"/>
    <col min="281" max="281" width="11.875" style="6" bestFit="1" customWidth="1"/>
    <col min="282" max="510" width="9" style="6"/>
    <col min="511" max="511" width="3.875" style="6" bestFit="1" customWidth="1"/>
    <col min="512" max="512" width="16" style="6" bestFit="1" customWidth="1"/>
    <col min="513" max="513" width="16.625" style="6" bestFit="1" customWidth="1"/>
    <col min="514" max="514" width="13.5" style="6" bestFit="1" customWidth="1"/>
    <col min="515" max="516" width="10.875" style="6" bestFit="1" customWidth="1"/>
    <col min="517" max="517" width="6.25" style="6" bestFit="1" customWidth="1"/>
    <col min="518" max="518" width="8.875" style="6" bestFit="1" customWidth="1"/>
    <col min="519" max="519" width="13.875" style="6" bestFit="1" customWidth="1"/>
    <col min="520" max="520" width="13.25" style="6" bestFit="1" customWidth="1"/>
    <col min="521" max="521" width="16" style="6" bestFit="1" customWidth="1"/>
    <col min="522" max="522" width="11.625" style="6" bestFit="1" customWidth="1"/>
    <col min="523" max="523" width="16.875" style="6" customWidth="1"/>
    <col min="524" max="524" width="13.25" style="6" customWidth="1"/>
    <col min="525" max="525" width="18.375" style="6" bestFit="1" customWidth="1"/>
    <col min="526" max="526" width="15" style="6" bestFit="1" customWidth="1"/>
    <col min="527" max="527" width="14.75" style="6" bestFit="1" customWidth="1"/>
    <col min="528" max="528" width="14.625" style="6" bestFit="1" customWidth="1"/>
    <col min="529" max="529" width="13.75" style="6" bestFit="1" customWidth="1"/>
    <col min="530" max="530" width="14.25" style="6" bestFit="1" customWidth="1"/>
    <col min="531" max="531" width="15.125" style="6" customWidth="1"/>
    <col min="532" max="532" width="20.5" style="6" bestFit="1" customWidth="1"/>
    <col min="533" max="533" width="27.875" style="6" bestFit="1" customWidth="1"/>
    <col min="534" max="534" width="6.875" style="6" bestFit="1" customWidth="1"/>
    <col min="535" max="535" width="5" style="6" bestFit="1" customWidth="1"/>
    <col min="536" max="536" width="8" style="6" bestFit="1" customWidth="1"/>
    <col min="537" max="537" width="11.875" style="6" bestFit="1" customWidth="1"/>
    <col min="538" max="766" width="9" style="6"/>
    <col min="767" max="767" width="3.875" style="6" bestFit="1" customWidth="1"/>
    <col min="768" max="768" width="16" style="6" bestFit="1" customWidth="1"/>
    <col min="769" max="769" width="16.625" style="6" bestFit="1" customWidth="1"/>
    <col min="770" max="770" width="13.5" style="6" bestFit="1" customWidth="1"/>
    <col min="771" max="772" width="10.875" style="6" bestFit="1" customWidth="1"/>
    <col min="773" max="773" width="6.25" style="6" bestFit="1" customWidth="1"/>
    <col min="774" max="774" width="8.875" style="6" bestFit="1" customWidth="1"/>
    <col min="775" max="775" width="13.875" style="6" bestFit="1" customWidth="1"/>
    <col min="776" max="776" width="13.25" style="6" bestFit="1" customWidth="1"/>
    <col min="777" max="777" width="16" style="6" bestFit="1" customWidth="1"/>
    <col min="778" max="778" width="11.625" style="6" bestFit="1" customWidth="1"/>
    <col min="779" max="779" width="16.875" style="6" customWidth="1"/>
    <col min="780" max="780" width="13.25" style="6" customWidth="1"/>
    <col min="781" max="781" width="18.375" style="6" bestFit="1" customWidth="1"/>
    <col min="782" max="782" width="15" style="6" bestFit="1" customWidth="1"/>
    <col min="783" max="783" width="14.75" style="6" bestFit="1" customWidth="1"/>
    <col min="784" max="784" width="14.625" style="6" bestFit="1" customWidth="1"/>
    <col min="785" max="785" width="13.75" style="6" bestFit="1" customWidth="1"/>
    <col min="786" max="786" width="14.25" style="6" bestFit="1" customWidth="1"/>
    <col min="787" max="787" width="15.125" style="6" customWidth="1"/>
    <col min="788" max="788" width="20.5" style="6" bestFit="1" customWidth="1"/>
    <col min="789" max="789" width="27.875" style="6" bestFit="1" customWidth="1"/>
    <col min="790" max="790" width="6.875" style="6" bestFit="1" customWidth="1"/>
    <col min="791" max="791" width="5" style="6" bestFit="1" customWidth="1"/>
    <col min="792" max="792" width="8" style="6" bestFit="1" customWidth="1"/>
    <col min="793" max="793" width="11.875" style="6" bestFit="1" customWidth="1"/>
    <col min="794" max="1022" width="9" style="6"/>
    <col min="1023" max="1023" width="3.875" style="6" bestFit="1" customWidth="1"/>
    <col min="1024" max="1024" width="16" style="6" bestFit="1" customWidth="1"/>
    <col min="1025" max="1025" width="16.625" style="6" bestFit="1" customWidth="1"/>
    <col min="1026" max="1026" width="13.5" style="6" bestFit="1" customWidth="1"/>
    <col min="1027" max="1028" width="10.875" style="6" bestFit="1" customWidth="1"/>
    <col min="1029" max="1029" width="6.25" style="6" bestFit="1" customWidth="1"/>
    <col min="1030" max="1030" width="8.875" style="6" bestFit="1" customWidth="1"/>
    <col min="1031" max="1031" width="13.875" style="6" bestFit="1" customWidth="1"/>
    <col min="1032" max="1032" width="13.25" style="6" bestFit="1" customWidth="1"/>
    <col min="1033" max="1033" width="16" style="6" bestFit="1" customWidth="1"/>
    <col min="1034" max="1034" width="11.625" style="6" bestFit="1" customWidth="1"/>
    <col min="1035" max="1035" width="16.875" style="6" customWidth="1"/>
    <col min="1036" max="1036" width="13.25" style="6" customWidth="1"/>
    <col min="1037" max="1037" width="18.375" style="6" bestFit="1" customWidth="1"/>
    <col min="1038" max="1038" width="15" style="6" bestFit="1" customWidth="1"/>
    <col min="1039" max="1039" width="14.75" style="6" bestFit="1" customWidth="1"/>
    <col min="1040" max="1040" width="14.625" style="6" bestFit="1" customWidth="1"/>
    <col min="1041" max="1041" width="13.75" style="6" bestFit="1" customWidth="1"/>
    <col min="1042" max="1042" width="14.25" style="6" bestFit="1" customWidth="1"/>
    <col min="1043" max="1043" width="15.125" style="6" customWidth="1"/>
    <col min="1044" max="1044" width="20.5" style="6" bestFit="1" customWidth="1"/>
    <col min="1045" max="1045" width="27.875" style="6" bestFit="1" customWidth="1"/>
    <col min="1046" max="1046" width="6.875" style="6" bestFit="1" customWidth="1"/>
    <col min="1047" max="1047" width="5" style="6" bestFit="1" customWidth="1"/>
    <col min="1048" max="1048" width="8" style="6" bestFit="1" customWidth="1"/>
    <col min="1049" max="1049" width="11.875" style="6" bestFit="1" customWidth="1"/>
    <col min="1050" max="1278" width="9" style="6"/>
    <col min="1279" max="1279" width="3.875" style="6" bestFit="1" customWidth="1"/>
    <col min="1280" max="1280" width="16" style="6" bestFit="1" customWidth="1"/>
    <col min="1281" max="1281" width="16.625" style="6" bestFit="1" customWidth="1"/>
    <col min="1282" max="1282" width="13.5" style="6" bestFit="1" customWidth="1"/>
    <col min="1283" max="1284" width="10.875" style="6" bestFit="1" customWidth="1"/>
    <col min="1285" max="1285" width="6.25" style="6" bestFit="1" customWidth="1"/>
    <col min="1286" max="1286" width="8.875" style="6" bestFit="1" customWidth="1"/>
    <col min="1287" max="1287" width="13.875" style="6" bestFit="1" customWidth="1"/>
    <col min="1288" max="1288" width="13.25" style="6" bestFit="1" customWidth="1"/>
    <col min="1289" max="1289" width="16" style="6" bestFit="1" customWidth="1"/>
    <col min="1290" max="1290" width="11.625" style="6" bestFit="1" customWidth="1"/>
    <col min="1291" max="1291" width="16.875" style="6" customWidth="1"/>
    <col min="1292" max="1292" width="13.25" style="6" customWidth="1"/>
    <col min="1293" max="1293" width="18.375" style="6" bestFit="1" customWidth="1"/>
    <col min="1294" max="1294" width="15" style="6" bestFit="1" customWidth="1"/>
    <col min="1295" max="1295" width="14.75" style="6" bestFit="1" customWidth="1"/>
    <col min="1296" max="1296" width="14.625" style="6" bestFit="1" customWidth="1"/>
    <col min="1297" max="1297" width="13.75" style="6" bestFit="1" customWidth="1"/>
    <col min="1298" max="1298" width="14.25" style="6" bestFit="1" customWidth="1"/>
    <col min="1299" max="1299" width="15.125" style="6" customWidth="1"/>
    <col min="1300" max="1300" width="20.5" style="6" bestFit="1" customWidth="1"/>
    <col min="1301" max="1301" width="27.875" style="6" bestFit="1" customWidth="1"/>
    <col min="1302" max="1302" width="6.875" style="6" bestFit="1" customWidth="1"/>
    <col min="1303" max="1303" width="5" style="6" bestFit="1" customWidth="1"/>
    <col min="1304" max="1304" width="8" style="6" bestFit="1" customWidth="1"/>
    <col min="1305" max="1305" width="11.875" style="6" bestFit="1" customWidth="1"/>
    <col min="1306" max="1534" width="9" style="6"/>
    <col min="1535" max="1535" width="3.875" style="6" bestFit="1" customWidth="1"/>
    <col min="1536" max="1536" width="16" style="6" bestFit="1" customWidth="1"/>
    <col min="1537" max="1537" width="16.625" style="6" bestFit="1" customWidth="1"/>
    <col min="1538" max="1538" width="13.5" style="6" bestFit="1" customWidth="1"/>
    <col min="1539" max="1540" width="10.875" style="6" bestFit="1" customWidth="1"/>
    <col min="1541" max="1541" width="6.25" style="6" bestFit="1" customWidth="1"/>
    <col min="1542" max="1542" width="8.875" style="6" bestFit="1" customWidth="1"/>
    <col min="1543" max="1543" width="13.875" style="6" bestFit="1" customWidth="1"/>
    <col min="1544" max="1544" width="13.25" style="6" bestFit="1" customWidth="1"/>
    <col min="1545" max="1545" width="16" style="6" bestFit="1" customWidth="1"/>
    <col min="1546" max="1546" width="11.625" style="6" bestFit="1" customWidth="1"/>
    <col min="1547" max="1547" width="16.875" style="6" customWidth="1"/>
    <col min="1548" max="1548" width="13.25" style="6" customWidth="1"/>
    <col min="1549" max="1549" width="18.375" style="6" bestFit="1" customWidth="1"/>
    <col min="1550" max="1550" width="15" style="6" bestFit="1" customWidth="1"/>
    <col min="1551" max="1551" width="14.75" style="6" bestFit="1" customWidth="1"/>
    <col min="1552" max="1552" width="14.625" style="6" bestFit="1" customWidth="1"/>
    <col min="1553" max="1553" width="13.75" style="6" bestFit="1" customWidth="1"/>
    <col min="1554" max="1554" width="14.25" style="6" bestFit="1" customWidth="1"/>
    <col min="1555" max="1555" width="15.125" style="6" customWidth="1"/>
    <col min="1556" max="1556" width="20.5" style="6" bestFit="1" customWidth="1"/>
    <col min="1557" max="1557" width="27.875" style="6" bestFit="1" customWidth="1"/>
    <col min="1558" max="1558" width="6.875" style="6" bestFit="1" customWidth="1"/>
    <col min="1559" max="1559" width="5" style="6" bestFit="1" customWidth="1"/>
    <col min="1560" max="1560" width="8" style="6" bestFit="1" customWidth="1"/>
    <col min="1561" max="1561" width="11.875" style="6" bestFit="1" customWidth="1"/>
    <col min="1562" max="1790" width="9" style="6"/>
    <col min="1791" max="1791" width="3.875" style="6" bestFit="1" customWidth="1"/>
    <col min="1792" max="1792" width="16" style="6" bestFit="1" customWidth="1"/>
    <col min="1793" max="1793" width="16.625" style="6" bestFit="1" customWidth="1"/>
    <col min="1794" max="1794" width="13.5" style="6" bestFit="1" customWidth="1"/>
    <col min="1795" max="1796" width="10.875" style="6" bestFit="1" customWidth="1"/>
    <col min="1797" max="1797" width="6.25" style="6" bestFit="1" customWidth="1"/>
    <col min="1798" max="1798" width="8.875" style="6" bestFit="1" customWidth="1"/>
    <col min="1799" max="1799" width="13.875" style="6" bestFit="1" customWidth="1"/>
    <col min="1800" max="1800" width="13.25" style="6" bestFit="1" customWidth="1"/>
    <col min="1801" max="1801" width="16" style="6" bestFit="1" customWidth="1"/>
    <col min="1802" max="1802" width="11.625" style="6" bestFit="1" customWidth="1"/>
    <col min="1803" max="1803" width="16.875" style="6" customWidth="1"/>
    <col min="1804" max="1804" width="13.25" style="6" customWidth="1"/>
    <col min="1805" max="1805" width="18.375" style="6" bestFit="1" customWidth="1"/>
    <col min="1806" max="1806" width="15" style="6" bestFit="1" customWidth="1"/>
    <col min="1807" max="1807" width="14.75" style="6" bestFit="1" customWidth="1"/>
    <col min="1808" max="1808" width="14.625" style="6" bestFit="1" customWidth="1"/>
    <col min="1809" max="1809" width="13.75" style="6" bestFit="1" customWidth="1"/>
    <col min="1810" max="1810" width="14.25" style="6" bestFit="1" customWidth="1"/>
    <col min="1811" max="1811" width="15.125" style="6" customWidth="1"/>
    <col min="1812" max="1812" width="20.5" style="6" bestFit="1" customWidth="1"/>
    <col min="1813" max="1813" width="27.875" style="6" bestFit="1" customWidth="1"/>
    <col min="1814" max="1814" width="6.875" style="6" bestFit="1" customWidth="1"/>
    <col min="1815" max="1815" width="5" style="6" bestFit="1" customWidth="1"/>
    <col min="1816" max="1816" width="8" style="6" bestFit="1" customWidth="1"/>
    <col min="1817" max="1817" width="11.875" style="6" bestFit="1" customWidth="1"/>
    <col min="1818" max="2046" width="9" style="6"/>
    <col min="2047" max="2047" width="3.875" style="6" bestFit="1" customWidth="1"/>
    <col min="2048" max="2048" width="16" style="6" bestFit="1" customWidth="1"/>
    <col min="2049" max="2049" width="16.625" style="6" bestFit="1" customWidth="1"/>
    <col min="2050" max="2050" width="13.5" style="6" bestFit="1" customWidth="1"/>
    <col min="2051" max="2052" width="10.875" style="6" bestFit="1" customWidth="1"/>
    <col min="2053" max="2053" width="6.25" style="6" bestFit="1" customWidth="1"/>
    <col min="2054" max="2054" width="8.875" style="6" bestFit="1" customWidth="1"/>
    <col min="2055" max="2055" width="13.875" style="6" bestFit="1" customWidth="1"/>
    <col min="2056" max="2056" width="13.25" style="6" bestFit="1" customWidth="1"/>
    <col min="2057" max="2057" width="16" style="6" bestFit="1" customWidth="1"/>
    <col min="2058" max="2058" width="11.625" style="6" bestFit="1" customWidth="1"/>
    <col min="2059" max="2059" width="16.875" style="6" customWidth="1"/>
    <col min="2060" max="2060" width="13.25" style="6" customWidth="1"/>
    <col min="2061" max="2061" width="18.375" style="6" bestFit="1" customWidth="1"/>
    <col min="2062" max="2062" width="15" style="6" bestFit="1" customWidth="1"/>
    <col min="2063" max="2063" width="14.75" style="6" bestFit="1" customWidth="1"/>
    <col min="2064" max="2064" width="14.625" style="6" bestFit="1" customWidth="1"/>
    <col min="2065" max="2065" width="13.75" style="6" bestFit="1" customWidth="1"/>
    <col min="2066" max="2066" width="14.25" style="6" bestFit="1" customWidth="1"/>
    <col min="2067" max="2067" width="15.125" style="6" customWidth="1"/>
    <col min="2068" max="2068" width="20.5" style="6" bestFit="1" customWidth="1"/>
    <col min="2069" max="2069" width="27.875" style="6" bestFit="1" customWidth="1"/>
    <col min="2070" max="2070" width="6.875" style="6" bestFit="1" customWidth="1"/>
    <col min="2071" max="2071" width="5" style="6" bestFit="1" customWidth="1"/>
    <col min="2072" max="2072" width="8" style="6" bestFit="1" customWidth="1"/>
    <col min="2073" max="2073" width="11.875" style="6" bestFit="1" customWidth="1"/>
    <col min="2074" max="2302" width="9" style="6"/>
    <col min="2303" max="2303" width="3.875" style="6" bestFit="1" customWidth="1"/>
    <col min="2304" max="2304" width="16" style="6" bestFit="1" customWidth="1"/>
    <col min="2305" max="2305" width="16.625" style="6" bestFit="1" customWidth="1"/>
    <col min="2306" max="2306" width="13.5" style="6" bestFit="1" customWidth="1"/>
    <col min="2307" max="2308" width="10.875" style="6" bestFit="1" customWidth="1"/>
    <col min="2309" max="2309" width="6.25" style="6" bestFit="1" customWidth="1"/>
    <col min="2310" max="2310" width="8.875" style="6" bestFit="1" customWidth="1"/>
    <col min="2311" max="2311" width="13.875" style="6" bestFit="1" customWidth="1"/>
    <col min="2312" max="2312" width="13.25" style="6" bestFit="1" customWidth="1"/>
    <col min="2313" max="2313" width="16" style="6" bestFit="1" customWidth="1"/>
    <col min="2314" max="2314" width="11.625" style="6" bestFit="1" customWidth="1"/>
    <col min="2315" max="2315" width="16.875" style="6" customWidth="1"/>
    <col min="2316" max="2316" width="13.25" style="6" customWidth="1"/>
    <col min="2317" max="2317" width="18.375" style="6" bestFit="1" customWidth="1"/>
    <col min="2318" max="2318" width="15" style="6" bestFit="1" customWidth="1"/>
    <col min="2319" max="2319" width="14.75" style="6" bestFit="1" customWidth="1"/>
    <col min="2320" max="2320" width="14.625" style="6" bestFit="1" customWidth="1"/>
    <col min="2321" max="2321" width="13.75" style="6" bestFit="1" customWidth="1"/>
    <col min="2322" max="2322" width="14.25" style="6" bestFit="1" customWidth="1"/>
    <col min="2323" max="2323" width="15.125" style="6" customWidth="1"/>
    <col min="2324" max="2324" width="20.5" style="6" bestFit="1" customWidth="1"/>
    <col min="2325" max="2325" width="27.875" style="6" bestFit="1" customWidth="1"/>
    <col min="2326" max="2326" width="6.875" style="6" bestFit="1" customWidth="1"/>
    <col min="2327" max="2327" width="5" style="6" bestFit="1" customWidth="1"/>
    <col min="2328" max="2328" width="8" style="6" bestFit="1" customWidth="1"/>
    <col min="2329" max="2329" width="11.875" style="6" bestFit="1" customWidth="1"/>
    <col min="2330" max="2558" width="9" style="6"/>
    <col min="2559" max="2559" width="3.875" style="6" bestFit="1" customWidth="1"/>
    <col min="2560" max="2560" width="16" style="6" bestFit="1" customWidth="1"/>
    <col min="2561" max="2561" width="16.625" style="6" bestFit="1" customWidth="1"/>
    <col min="2562" max="2562" width="13.5" style="6" bestFit="1" customWidth="1"/>
    <col min="2563" max="2564" width="10.875" style="6" bestFit="1" customWidth="1"/>
    <col min="2565" max="2565" width="6.25" style="6" bestFit="1" customWidth="1"/>
    <col min="2566" max="2566" width="8.875" style="6" bestFit="1" customWidth="1"/>
    <col min="2567" max="2567" width="13.875" style="6" bestFit="1" customWidth="1"/>
    <col min="2568" max="2568" width="13.25" style="6" bestFit="1" customWidth="1"/>
    <col min="2569" max="2569" width="16" style="6" bestFit="1" customWidth="1"/>
    <col min="2570" max="2570" width="11.625" style="6" bestFit="1" customWidth="1"/>
    <col min="2571" max="2571" width="16.875" style="6" customWidth="1"/>
    <col min="2572" max="2572" width="13.25" style="6" customWidth="1"/>
    <col min="2573" max="2573" width="18.375" style="6" bestFit="1" customWidth="1"/>
    <col min="2574" max="2574" width="15" style="6" bestFit="1" customWidth="1"/>
    <col min="2575" max="2575" width="14.75" style="6" bestFit="1" customWidth="1"/>
    <col min="2576" max="2576" width="14.625" style="6" bestFit="1" customWidth="1"/>
    <col min="2577" max="2577" width="13.75" style="6" bestFit="1" customWidth="1"/>
    <col min="2578" max="2578" width="14.25" style="6" bestFit="1" customWidth="1"/>
    <col min="2579" max="2579" width="15.125" style="6" customWidth="1"/>
    <col min="2580" max="2580" width="20.5" style="6" bestFit="1" customWidth="1"/>
    <col min="2581" max="2581" width="27.875" style="6" bestFit="1" customWidth="1"/>
    <col min="2582" max="2582" width="6.875" style="6" bestFit="1" customWidth="1"/>
    <col min="2583" max="2583" width="5" style="6" bestFit="1" customWidth="1"/>
    <col min="2584" max="2584" width="8" style="6" bestFit="1" customWidth="1"/>
    <col min="2585" max="2585" width="11.875" style="6" bestFit="1" customWidth="1"/>
    <col min="2586" max="2814" width="9" style="6"/>
    <col min="2815" max="2815" width="3.875" style="6" bestFit="1" customWidth="1"/>
    <col min="2816" max="2816" width="16" style="6" bestFit="1" customWidth="1"/>
    <col min="2817" max="2817" width="16.625" style="6" bestFit="1" customWidth="1"/>
    <col min="2818" max="2818" width="13.5" style="6" bestFit="1" customWidth="1"/>
    <col min="2819" max="2820" width="10.875" style="6" bestFit="1" customWidth="1"/>
    <col min="2821" max="2821" width="6.25" style="6" bestFit="1" customWidth="1"/>
    <col min="2822" max="2822" width="8.875" style="6" bestFit="1" customWidth="1"/>
    <col min="2823" max="2823" width="13.875" style="6" bestFit="1" customWidth="1"/>
    <col min="2824" max="2824" width="13.25" style="6" bestFit="1" customWidth="1"/>
    <col min="2825" max="2825" width="16" style="6" bestFit="1" customWidth="1"/>
    <col min="2826" max="2826" width="11.625" style="6" bestFit="1" customWidth="1"/>
    <col min="2827" max="2827" width="16.875" style="6" customWidth="1"/>
    <col min="2828" max="2828" width="13.25" style="6" customWidth="1"/>
    <col min="2829" max="2829" width="18.375" style="6" bestFit="1" customWidth="1"/>
    <col min="2830" max="2830" width="15" style="6" bestFit="1" customWidth="1"/>
    <col min="2831" max="2831" width="14.75" style="6" bestFit="1" customWidth="1"/>
    <col min="2832" max="2832" width="14.625" style="6" bestFit="1" customWidth="1"/>
    <col min="2833" max="2833" width="13.75" style="6" bestFit="1" customWidth="1"/>
    <col min="2834" max="2834" width="14.25" style="6" bestFit="1" customWidth="1"/>
    <col min="2835" max="2835" width="15.125" style="6" customWidth="1"/>
    <col min="2836" max="2836" width="20.5" style="6" bestFit="1" customWidth="1"/>
    <col min="2837" max="2837" width="27.875" style="6" bestFit="1" customWidth="1"/>
    <col min="2838" max="2838" width="6.875" style="6" bestFit="1" customWidth="1"/>
    <col min="2839" max="2839" width="5" style="6" bestFit="1" customWidth="1"/>
    <col min="2840" max="2840" width="8" style="6" bestFit="1" customWidth="1"/>
    <col min="2841" max="2841" width="11.875" style="6" bestFit="1" customWidth="1"/>
    <col min="2842" max="3070" width="9" style="6"/>
    <col min="3071" max="3071" width="3.875" style="6" bestFit="1" customWidth="1"/>
    <col min="3072" max="3072" width="16" style="6" bestFit="1" customWidth="1"/>
    <col min="3073" max="3073" width="16.625" style="6" bestFit="1" customWidth="1"/>
    <col min="3074" max="3074" width="13.5" style="6" bestFit="1" customWidth="1"/>
    <col min="3075" max="3076" width="10.875" style="6" bestFit="1" customWidth="1"/>
    <col min="3077" max="3077" width="6.25" style="6" bestFit="1" customWidth="1"/>
    <col min="3078" max="3078" width="8.875" style="6" bestFit="1" customWidth="1"/>
    <col min="3079" max="3079" width="13.875" style="6" bestFit="1" customWidth="1"/>
    <col min="3080" max="3080" width="13.25" style="6" bestFit="1" customWidth="1"/>
    <col min="3081" max="3081" width="16" style="6" bestFit="1" customWidth="1"/>
    <col min="3082" max="3082" width="11.625" style="6" bestFit="1" customWidth="1"/>
    <col min="3083" max="3083" width="16.875" style="6" customWidth="1"/>
    <col min="3084" max="3084" width="13.25" style="6" customWidth="1"/>
    <col min="3085" max="3085" width="18.375" style="6" bestFit="1" customWidth="1"/>
    <col min="3086" max="3086" width="15" style="6" bestFit="1" customWidth="1"/>
    <col min="3087" max="3087" width="14.75" style="6" bestFit="1" customWidth="1"/>
    <col min="3088" max="3088" width="14.625" style="6" bestFit="1" customWidth="1"/>
    <col min="3089" max="3089" width="13.75" style="6" bestFit="1" customWidth="1"/>
    <col min="3090" max="3090" width="14.25" style="6" bestFit="1" customWidth="1"/>
    <col min="3091" max="3091" width="15.125" style="6" customWidth="1"/>
    <col min="3092" max="3092" width="20.5" style="6" bestFit="1" customWidth="1"/>
    <col min="3093" max="3093" width="27.875" style="6" bestFit="1" customWidth="1"/>
    <col min="3094" max="3094" width="6.875" style="6" bestFit="1" customWidth="1"/>
    <col min="3095" max="3095" width="5" style="6" bestFit="1" customWidth="1"/>
    <col min="3096" max="3096" width="8" style="6" bestFit="1" customWidth="1"/>
    <col min="3097" max="3097" width="11.875" style="6" bestFit="1" customWidth="1"/>
    <col min="3098" max="3326" width="9" style="6"/>
    <col min="3327" max="3327" width="3.875" style="6" bestFit="1" customWidth="1"/>
    <col min="3328" max="3328" width="16" style="6" bestFit="1" customWidth="1"/>
    <col min="3329" max="3329" width="16.625" style="6" bestFit="1" customWidth="1"/>
    <col min="3330" max="3330" width="13.5" style="6" bestFit="1" customWidth="1"/>
    <col min="3331" max="3332" width="10.875" style="6" bestFit="1" customWidth="1"/>
    <col min="3333" max="3333" width="6.25" style="6" bestFit="1" customWidth="1"/>
    <col min="3334" max="3334" width="8.875" style="6" bestFit="1" customWidth="1"/>
    <col min="3335" max="3335" width="13.875" style="6" bestFit="1" customWidth="1"/>
    <col min="3336" max="3336" width="13.25" style="6" bestFit="1" customWidth="1"/>
    <col min="3337" max="3337" width="16" style="6" bestFit="1" customWidth="1"/>
    <col min="3338" max="3338" width="11.625" style="6" bestFit="1" customWidth="1"/>
    <col min="3339" max="3339" width="16.875" style="6" customWidth="1"/>
    <col min="3340" max="3340" width="13.25" style="6" customWidth="1"/>
    <col min="3341" max="3341" width="18.375" style="6" bestFit="1" customWidth="1"/>
    <col min="3342" max="3342" width="15" style="6" bestFit="1" customWidth="1"/>
    <col min="3343" max="3343" width="14.75" style="6" bestFit="1" customWidth="1"/>
    <col min="3344" max="3344" width="14.625" style="6" bestFit="1" customWidth="1"/>
    <col min="3345" max="3345" width="13.75" style="6" bestFit="1" customWidth="1"/>
    <col min="3346" max="3346" width="14.25" style="6" bestFit="1" customWidth="1"/>
    <col min="3347" max="3347" width="15.125" style="6" customWidth="1"/>
    <col min="3348" max="3348" width="20.5" style="6" bestFit="1" customWidth="1"/>
    <col min="3349" max="3349" width="27.875" style="6" bestFit="1" customWidth="1"/>
    <col min="3350" max="3350" width="6.875" style="6" bestFit="1" customWidth="1"/>
    <col min="3351" max="3351" width="5" style="6" bestFit="1" customWidth="1"/>
    <col min="3352" max="3352" width="8" style="6" bestFit="1" customWidth="1"/>
    <col min="3353" max="3353" width="11.875" style="6" bestFit="1" customWidth="1"/>
    <col min="3354" max="3582" width="9" style="6"/>
    <col min="3583" max="3583" width="3.875" style="6" bestFit="1" customWidth="1"/>
    <col min="3584" max="3584" width="16" style="6" bestFit="1" customWidth="1"/>
    <col min="3585" max="3585" width="16.625" style="6" bestFit="1" customWidth="1"/>
    <col min="3586" max="3586" width="13.5" style="6" bestFit="1" customWidth="1"/>
    <col min="3587" max="3588" width="10.875" style="6" bestFit="1" customWidth="1"/>
    <col min="3589" max="3589" width="6.25" style="6" bestFit="1" customWidth="1"/>
    <col min="3590" max="3590" width="8.875" style="6" bestFit="1" customWidth="1"/>
    <col min="3591" max="3591" width="13.875" style="6" bestFit="1" customWidth="1"/>
    <col min="3592" max="3592" width="13.25" style="6" bestFit="1" customWidth="1"/>
    <col min="3593" max="3593" width="16" style="6" bestFit="1" customWidth="1"/>
    <col min="3594" max="3594" width="11.625" style="6" bestFit="1" customWidth="1"/>
    <col min="3595" max="3595" width="16.875" style="6" customWidth="1"/>
    <col min="3596" max="3596" width="13.25" style="6" customWidth="1"/>
    <col min="3597" max="3597" width="18.375" style="6" bestFit="1" customWidth="1"/>
    <col min="3598" max="3598" width="15" style="6" bestFit="1" customWidth="1"/>
    <col min="3599" max="3599" width="14.75" style="6" bestFit="1" customWidth="1"/>
    <col min="3600" max="3600" width="14.625" style="6" bestFit="1" customWidth="1"/>
    <col min="3601" max="3601" width="13.75" style="6" bestFit="1" customWidth="1"/>
    <col min="3602" max="3602" width="14.25" style="6" bestFit="1" customWidth="1"/>
    <col min="3603" max="3603" width="15.125" style="6" customWidth="1"/>
    <col min="3604" max="3604" width="20.5" style="6" bestFit="1" customWidth="1"/>
    <col min="3605" max="3605" width="27.875" style="6" bestFit="1" customWidth="1"/>
    <col min="3606" max="3606" width="6.875" style="6" bestFit="1" customWidth="1"/>
    <col min="3607" max="3607" width="5" style="6" bestFit="1" customWidth="1"/>
    <col min="3608" max="3608" width="8" style="6" bestFit="1" customWidth="1"/>
    <col min="3609" max="3609" width="11.875" style="6" bestFit="1" customWidth="1"/>
    <col min="3610" max="3838" width="9" style="6"/>
    <col min="3839" max="3839" width="3.875" style="6" bestFit="1" customWidth="1"/>
    <col min="3840" max="3840" width="16" style="6" bestFit="1" customWidth="1"/>
    <col min="3841" max="3841" width="16.625" style="6" bestFit="1" customWidth="1"/>
    <col min="3842" max="3842" width="13.5" style="6" bestFit="1" customWidth="1"/>
    <col min="3843" max="3844" width="10.875" style="6" bestFit="1" customWidth="1"/>
    <col min="3845" max="3845" width="6.25" style="6" bestFit="1" customWidth="1"/>
    <col min="3846" max="3846" width="8.875" style="6" bestFit="1" customWidth="1"/>
    <col min="3847" max="3847" width="13.875" style="6" bestFit="1" customWidth="1"/>
    <col min="3848" max="3848" width="13.25" style="6" bestFit="1" customWidth="1"/>
    <col min="3849" max="3849" width="16" style="6" bestFit="1" customWidth="1"/>
    <col min="3850" max="3850" width="11.625" style="6" bestFit="1" customWidth="1"/>
    <col min="3851" max="3851" width="16.875" style="6" customWidth="1"/>
    <col min="3852" max="3852" width="13.25" style="6" customWidth="1"/>
    <col min="3853" max="3853" width="18.375" style="6" bestFit="1" customWidth="1"/>
    <col min="3854" max="3854" width="15" style="6" bestFit="1" customWidth="1"/>
    <col min="3855" max="3855" width="14.75" style="6" bestFit="1" customWidth="1"/>
    <col min="3856" max="3856" width="14.625" style="6" bestFit="1" customWidth="1"/>
    <col min="3857" max="3857" width="13.75" style="6" bestFit="1" customWidth="1"/>
    <col min="3858" max="3858" width="14.25" style="6" bestFit="1" customWidth="1"/>
    <col min="3859" max="3859" width="15.125" style="6" customWidth="1"/>
    <col min="3860" max="3860" width="20.5" style="6" bestFit="1" customWidth="1"/>
    <col min="3861" max="3861" width="27.875" style="6" bestFit="1" customWidth="1"/>
    <col min="3862" max="3862" width="6.875" style="6" bestFit="1" customWidth="1"/>
    <col min="3863" max="3863" width="5" style="6" bestFit="1" customWidth="1"/>
    <col min="3864" max="3864" width="8" style="6" bestFit="1" customWidth="1"/>
    <col min="3865" max="3865" width="11.875" style="6" bestFit="1" customWidth="1"/>
    <col min="3866" max="4094" width="9" style="6"/>
    <col min="4095" max="4095" width="3.875" style="6" bestFit="1" customWidth="1"/>
    <col min="4096" max="4096" width="16" style="6" bestFit="1" customWidth="1"/>
    <col min="4097" max="4097" width="16.625" style="6" bestFit="1" customWidth="1"/>
    <col min="4098" max="4098" width="13.5" style="6" bestFit="1" customWidth="1"/>
    <col min="4099" max="4100" width="10.875" style="6" bestFit="1" customWidth="1"/>
    <col min="4101" max="4101" width="6.25" style="6" bestFit="1" customWidth="1"/>
    <col min="4102" max="4102" width="8.875" style="6" bestFit="1" customWidth="1"/>
    <col min="4103" max="4103" width="13.875" style="6" bestFit="1" customWidth="1"/>
    <col min="4104" max="4104" width="13.25" style="6" bestFit="1" customWidth="1"/>
    <col min="4105" max="4105" width="16" style="6" bestFit="1" customWidth="1"/>
    <col min="4106" max="4106" width="11.625" style="6" bestFit="1" customWidth="1"/>
    <col min="4107" max="4107" width="16.875" style="6" customWidth="1"/>
    <col min="4108" max="4108" width="13.25" style="6" customWidth="1"/>
    <col min="4109" max="4109" width="18.375" style="6" bestFit="1" customWidth="1"/>
    <col min="4110" max="4110" width="15" style="6" bestFit="1" customWidth="1"/>
    <col min="4111" max="4111" width="14.75" style="6" bestFit="1" customWidth="1"/>
    <col min="4112" max="4112" width="14.625" style="6" bestFit="1" customWidth="1"/>
    <col min="4113" max="4113" width="13.75" style="6" bestFit="1" customWidth="1"/>
    <col min="4114" max="4114" width="14.25" style="6" bestFit="1" customWidth="1"/>
    <col min="4115" max="4115" width="15.125" style="6" customWidth="1"/>
    <col min="4116" max="4116" width="20.5" style="6" bestFit="1" customWidth="1"/>
    <col min="4117" max="4117" width="27.875" style="6" bestFit="1" customWidth="1"/>
    <col min="4118" max="4118" width="6.875" style="6" bestFit="1" customWidth="1"/>
    <col min="4119" max="4119" width="5" style="6" bestFit="1" customWidth="1"/>
    <col min="4120" max="4120" width="8" style="6" bestFit="1" customWidth="1"/>
    <col min="4121" max="4121" width="11.875" style="6" bestFit="1" customWidth="1"/>
    <col min="4122" max="4350" width="9" style="6"/>
    <col min="4351" max="4351" width="3.875" style="6" bestFit="1" customWidth="1"/>
    <col min="4352" max="4352" width="16" style="6" bestFit="1" customWidth="1"/>
    <col min="4353" max="4353" width="16.625" style="6" bestFit="1" customWidth="1"/>
    <col min="4354" max="4354" width="13.5" style="6" bestFit="1" customWidth="1"/>
    <col min="4355" max="4356" width="10.875" style="6" bestFit="1" customWidth="1"/>
    <col min="4357" max="4357" width="6.25" style="6" bestFit="1" customWidth="1"/>
    <col min="4358" max="4358" width="8.875" style="6" bestFit="1" customWidth="1"/>
    <col min="4359" max="4359" width="13.875" style="6" bestFit="1" customWidth="1"/>
    <col min="4360" max="4360" width="13.25" style="6" bestFit="1" customWidth="1"/>
    <col min="4361" max="4361" width="16" style="6" bestFit="1" customWidth="1"/>
    <col min="4362" max="4362" width="11.625" style="6" bestFit="1" customWidth="1"/>
    <col min="4363" max="4363" width="16.875" style="6" customWidth="1"/>
    <col min="4364" max="4364" width="13.25" style="6" customWidth="1"/>
    <col min="4365" max="4365" width="18.375" style="6" bestFit="1" customWidth="1"/>
    <col min="4366" max="4366" width="15" style="6" bestFit="1" customWidth="1"/>
    <col min="4367" max="4367" width="14.75" style="6" bestFit="1" customWidth="1"/>
    <col min="4368" max="4368" width="14.625" style="6" bestFit="1" customWidth="1"/>
    <col min="4369" max="4369" width="13.75" style="6" bestFit="1" customWidth="1"/>
    <col min="4370" max="4370" width="14.25" style="6" bestFit="1" customWidth="1"/>
    <col min="4371" max="4371" width="15.125" style="6" customWidth="1"/>
    <col min="4372" max="4372" width="20.5" style="6" bestFit="1" customWidth="1"/>
    <col min="4373" max="4373" width="27.875" style="6" bestFit="1" customWidth="1"/>
    <col min="4374" max="4374" width="6.875" style="6" bestFit="1" customWidth="1"/>
    <col min="4375" max="4375" width="5" style="6" bestFit="1" customWidth="1"/>
    <col min="4376" max="4376" width="8" style="6" bestFit="1" customWidth="1"/>
    <col min="4377" max="4377" width="11.875" style="6" bestFit="1" customWidth="1"/>
    <col min="4378" max="4606" width="9" style="6"/>
    <col min="4607" max="4607" width="3.875" style="6" bestFit="1" customWidth="1"/>
    <col min="4608" max="4608" width="16" style="6" bestFit="1" customWidth="1"/>
    <col min="4609" max="4609" width="16.625" style="6" bestFit="1" customWidth="1"/>
    <col min="4610" max="4610" width="13.5" style="6" bestFit="1" customWidth="1"/>
    <col min="4611" max="4612" width="10.875" style="6" bestFit="1" customWidth="1"/>
    <col min="4613" max="4613" width="6.25" style="6" bestFit="1" customWidth="1"/>
    <col min="4614" max="4614" width="8.875" style="6" bestFit="1" customWidth="1"/>
    <col min="4615" max="4615" width="13.875" style="6" bestFit="1" customWidth="1"/>
    <col min="4616" max="4616" width="13.25" style="6" bestFit="1" customWidth="1"/>
    <col min="4617" max="4617" width="16" style="6" bestFit="1" customWidth="1"/>
    <col min="4618" max="4618" width="11.625" style="6" bestFit="1" customWidth="1"/>
    <col min="4619" max="4619" width="16.875" style="6" customWidth="1"/>
    <col min="4620" max="4620" width="13.25" style="6" customWidth="1"/>
    <col min="4621" max="4621" width="18.375" style="6" bestFit="1" customWidth="1"/>
    <col min="4622" max="4622" width="15" style="6" bestFit="1" customWidth="1"/>
    <col min="4623" max="4623" width="14.75" style="6" bestFit="1" customWidth="1"/>
    <col min="4624" max="4624" width="14.625" style="6" bestFit="1" customWidth="1"/>
    <col min="4625" max="4625" width="13.75" style="6" bestFit="1" customWidth="1"/>
    <col min="4626" max="4626" width="14.25" style="6" bestFit="1" customWidth="1"/>
    <col min="4627" max="4627" width="15.125" style="6" customWidth="1"/>
    <col min="4628" max="4628" width="20.5" style="6" bestFit="1" customWidth="1"/>
    <col min="4629" max="4629" width="27.875" style="6" bestFit="1" customWidth="1"/>
    <col min="4630" max="4630" width="6.875" style="6" bestFit="1" customWidth="1"/>
    <col min="4631" max="4631" width="5" style="6" bestFit="1" customWidth="1"/>
    <col min="4632" max="4632" width="8" style="6" bestFit="1" customWidth="1"/>
    <col min="4633" max="4633" width="11.875" style="6" bestFit="1" customWidth="1"/>
    <col min="4634" max="4862" width="9" style="6"/>
    <col min="4863" max="4863" width="3.875" style="6" bestFit="1" customWidth="1"/>
    <col min="4864" max="4864" width="16" style="6" bestFit="1" customWidth="1"/>
    <col min="4865" max="4865" width="16.625" style="6" bestFit="1" customWidth="1"/>
    <col min="4866" max="4866" width="13.5" style="6" bestFit="1" customWidth="1"/>
    <col min="4867" max="4868" width="10.875" style="6" bestFit="1" customWidth="1"/>
    <col min="4869" max="4869" width="6.25" style="6" bestFit="1" customWidth="1"/>
    <col min="4870" max="4870" width="8.875" style="6" bestFit="1" customWidth="1"/>
    <col min="4871" max="4871" width="13.875" style="6" bestFit="1" customWidth="1"/>
    <col min="4872" max="4872" width="13.25" style="6" bestFit="1" customWidth="1"/>
    <col min="4873" max="4873" width="16" style="6" bestFit="1" customWidth="1"/>
    <col min="4874" max="4874" width="11.625" style="6" bestFit="1" customWidth="1"/>
    <col min="4875" max="4875" width="16.875" style="6" customWidth="1"/>
    <col min="4876" max="4876" width="13.25" style="6" customWidth="1"/>
    <col min="4877" max="4877" width="18.375" style="6" bestFit="1" customWidth="1"/>
    <col min="4878" max="4878" width="15" style="6" bestFit="1" customWidth="1"/>
    <col min="4879" max="4879" width="14.75" style="6" bestFit="1" customWidth="1"/>
    <col min="4880" max="4880" width="14.625" style="6" bestFit="1" customWidth="1"/>
    <col min="4881" max="4881" width="13.75" style="6" bestFit="1" customWidth="1"/>
    <col min="4882" max="4882" width="14.25" style="6" bestFit="1" customWidth="1"/>
    <col min="4883" max="4883" width="15.125" style="6" customWidth="1"/>
    <col min="4884" max="4884" width="20.5" style="6" bestFit="1" customWidth="1"/>
    <col min="4885" max="4885" width="27.875" style="6" bestFit="1" customWidth="1"/>
    <col min="4886" max="4886" width="6.875" style="6" bestFit="1" customWidth="1"/>
    <col min="4887" max="4887" width="5" style="6" bestFit="1" customWidth="1"/>
    <col min="4888" max="4888" width="8" style="6" bestFit="1" customWidth="1"/>
    <col min="4889" max="4889" width="11.875" style="6" bestFit="1" customWidth="1"/>
    <col min="4890" max="5118" width="9" style="6"/>
    <col min="5119" max="5119" width="3.875" style="6" bestFit="1" customWidth="1"/>
    <col min="5120" max="5120" width="16" style="6" bestFit="1" customWidth="1"/>
    <col min="5121" max="5121" width="16.625" style="6" bestFit="1" customWidth="1"/>
    <col min="5122" max="5122" width="13.5" style="6" bestFit="1" customWidth="1"/>
    <col min="5123" max="5124" width="10.875" style="6" bestFit="1" customWidth="1"/>
    <col min="5125" max="5125" width="6.25" style="6" bestFit="1" customWidth="1"/>
    <col min="5126" max="5126" width="8.875" style="6" bestFit="1" customWidth="1"/>
    <col min="5127" max="5127" width="13.875" style="6" bestFit="1" customWidth="1"/>
    <col min="5128" max="5128" width="13.25" style="6" bestFit="1" customWidth="1"/>
    <col min="5129" max="5129" width="16" style="6" bestFit="1" customWidth="1"/>
    <col min="5130" max="5130" width="11.625" style="6" bestFit="1" customWidth="1"/>
    <col min="5131" max="5131" width="16.875" style="6" customWidth="1"/>
    <col min="5132" max="5132" width="13.25" style="6" customWidth="1"/>
    <col min="5133" max="5133" width="18.375" style="6" bestFit="1" customWidth="1"/>
    <col min="5134" max="5134" width="15" style="6" bestFit="1" customWidth="1"/>
    <col min="5135" max="5135" width="14.75" style="6" bestFit="1" customWidth="1"/>
    <col min="5136" max="5136" width="14.625" style="6" bestFit="1" customWidth="1"/>
    <col min="5137" max="5137" width="13.75" style="6" bestFit="1" customWidth="1"/>
    <col min="5138" max="5138" width="14.25" style="6" bestFit="1" customWidth="1"/>
    <col min="5139" max="5139" width="15.125" style="6" customWidth="1"/>
    <col min="5140" max="5140" width="20.5" style="6" bestFit="1" customWidth="1"/>
    <col min="5141" max="5141" width="27.875" style="6" bestFit="1" customWidth="1"/>
    <col min="5142" max="5142" width="6.875" style="6" bestFit="1" customWidth="1"/>
    <col min="5143" max="5143" width="5" style="6" bestFit="1" customWidth="1"/>
    <col min="5144" max="5144" width="8" style="6" bestFit="1" customWidth="1"/>
    <col min="5145" max="5145" width="11.875" style="6" bestFit="1" customWidth="1"/>
    <col min="5146" max="5374" width="9" style="6"/>
    <col min="5375" max="5375" width="3.875" style="6" bestFit="1" customWidth="1"/>
    <col min="5376" max="5376" width="16" style="6" bestFit="1" customWidth="1"/>
    <col min="5377" max="5377" width="16.625" style="6" bestFit="1" customWidth="1"/>
    <col min="5378" max="5378" width="13.5" style="6" bestFit="1" customWidth="1"/>
    <col min="5379" max="5380" width="10.875" style="6" bestFit="1" customWidth="1"/>
    <col min="5381" max="5381" width="6.25" style="6" bestFit="1" customWidth="1"/>
    <col min="5382" max="5382" width="8.875" style="6" bestFit="1" customWidth="1"/>
    <col min="5383" max="5383" width="13.875" style="6" bestFit="1" customWidth="1"/>
    <col min="5384" max="5384" width="13.25" style="6" bestFit="1" customWidth="1"/>
    <col min="5385" max="5385" width="16" style="6" bestFit="1" customWidth="1"/>
    <col min="5386" max="5386" width="11.625" style="6" bestFit="1" customWidth="1"/>
    <col min="5387" max="5387" width="16.875" style="6" customWidth="1"/>
    <col min="5388" max="5388" width="13.25" style="6" customWidth="1"/>
    <col min="5389" max="5389" width="18.375" style="6" bestFit="1" customWidth="1"/>
    <col min="5390" max="5390" width="15" style="6" bestFit="1" customWidth="1"/>
    <col min="5391" max="5391" width="14.75" style="6" bestFit="1" customWidth="1"/>
    <col min="5392" max="5392" width="14.625" style="6" bestFit="1" customWidth="1"/>
    <col min="5393" max="5393" width="13.75" style="6" bestFit="1" customWidth="1"/>
    <col min="5394" max="5394" width="14.25" style="6" bestFit="1" customWidth="1"/>
    <col min="5395" max="5395" width="15.125" style="6" customWidth="1"/>
    <col min="5396" max="5396" width="20.5" style="6" bestFit="1" customWidth="1"/>
    <col min="5397" max="5397" width="27.875" style="6" bestFit="1" customWidth="1"/>
    <col min="5398" max="5398" width="6.875" style="6" bestFit="1" customWidth="1"/>
    <col min="5399" max="5399" width="5" style="6" bestFit="1" customWidth="1"/>
    <col min="5400" max="5400" width="8" style="6" bestFit="1" customWidth="1"/>
    <col min="5401" max="5401" width="11.875" style="6" bestFit="1" customWidth="1"/>
    <col min="5402" max="5630" width="9" style="6"/>
    <col min="5631" max="5631" width="3.875" style="6" bestFit="1" customWidth="1"/>
    <col min="5632" max="5632" width="16" style="6" bestFit="1" customWidth="1"/>
    <col min="5633" max="5633" width="16.625" style="6" bestFit="1" customWidth="1"/>
    <col min="5634" max="5634" width="13.5" style="6" bestFit="1" customWidth="1"/>
    <col min="5635" max="5636" width="10.875" style="6" bestFit="1" customWidth="1"/>
    <col min="5637" max="5637" width="6.25" style="6" bestFit="1" customWidth="1"/>
    <col min="5638" max="5638" width="8.875" style="6" bestFit="1" customWidth="1"/>
    <col min="5639" max="5639" width="13.875" style="6" bestFit="1" customWidth="1"/>
    <col min="5640" max="5640" width="13.25" style="6" bestFit="1" customWidth="1"/>
    <col min="5641" max="5641" width="16" style="6" bestFit="1" customWidth="1"/>
    <col min="5642" max="5642" width="11.625" style="6" bestFit="1" customWidth="1"/>
    <col min="5643" max="5643" width="16.875" style="6" customWidth="1"/>
    <col min="5644" max="5644" width="13.25" style="6" customWidth="1"/>
    <col min="5645" max="5645" width="18.375" style="6" bestFit="1" customWidth="1"/>
    <col min="5646" max="5646" width="15" style="6" bestFit="1" customWidth="1"/>
    <col min="5647" max="5647" width="14.75" style="6" bestFit="1" customWidth="1"/>
    <col min="5648" max="5648" width="14.625" style="6" bestFit="1" customWidth="1"/>
    <col min="5649" max="5649" width="13.75" style="6" bestFit="1" customWidth="1"/>
    <col min="5650" max="5650" width="14.25" style="6" bestFit="1" customWidth="1"/>
    <col min="5651" max="5651" width="15.125" style="6" customWidth="1"/>
    <col min="5652" max="5652" width="20.5" style="6" bestFit="1" customWidth="1"/>
    <col min="5653" max="5653" width="27.875" style="6" bestFit="1" customWidth="1"/>
    <col min="5654" max="5654" width="6.875" style="6" bestFit="1" customWidth="1"/>
    <col min="5655" max="5655" width="5" style="6" bestFit="1" customWidth="1"/>
    <col min="5656" max="5656" width="8" style="6" bestFit="1" customWidth="1"/>
    <col min="5657" max="5657" width="11.875" style="6" bestFit="1" customWidth="1"/>
    <col min="5658" max="5886" width="9" style="6"/>
    <col min="5887" max="5887" width="3.875" style="6" bestFit="1" customWidth="1"/>
    <col min="5888" max="5888" width="16" style="6" bestFit="1" customWidth="1"/>
    <col min="5889" max="5889" width="16.625" style="6" bestFit="1" customWidth="1"/>
    <col min="5890" max="5890" width="13.5" style="6" bestFit="1" customWidth="1"/>
    <col min="5891" max="5892" width="10.875" style="6" bestFit="1" customWidth="1"/>
    <col min="5893" max="5893" width="6.25" style="6" bestFit="1" customWidth="1"/>
    <col min="5894" max="5894" width="8.875" style="6" bestFit="1" customWidth="1"/>
    <col min="5895" max="5895" width="13.875" style="6" bestFit="1" customWidth="1"/>
    <col min="5896" max="5896" width="13.25" style="6" bestFit="1" customWidth="1"/>
    <col min="5897" max="5897" width="16" style="6" bestFit="1" customWidth="1"/>
    <col min="5898" max="5898" width="11.625" style="6" bestFit="1" customWidth="1"/>
    <col min="5899" max="5899" width="16.875" style="6" customWidth="1"/>
    <col min="5900" max="5900" width="13.25" style="6" customWidth="1"/>
    <col min="5901" max="5901" width="18.375" style="6" bestFit="1" customWidth="1"/>
    <col min="5902" max="5902" width="15" style="6" bestFit="1" customWidth="1"/>
    <col min="5903" max="5903" width="14.75" style="6" bestFit="1" customWidth="1"/>
    <col min="5904" max="5904" width="14.625" style="6" bestFit="1" customWidth="1"/>
    <col min="5905" max="5905" width="13.75" style="6" bestFit="1" customWidth="1"/>
    <col min="5906" max="5906" width="14.25" style="6" bestFit="1" customWidth="1"/>
    <col min="5907" max="5907" width="15.125" style="6" customWidth="1"/>
    <col min="5908" max="5908" width="20.5" style="6" bestFit="1" customWidth="1"/>
    <col min="5909" max="5909" width="27.875" style="6" bestFit="1" customWidth="1"/>
    <col min="5910" max="5910" width="6.875" style="6" bestFit="1" customWidth="1"/>
    <col min="5911" max="5911" width="5" style="6" bestFit="1" customWidth="1"/>
    <col min="5912" max="5912" width="8" style="6" bestFit="1" customWidth="1"/>
    <col min="5913" max="5913" width="11.875" style="6" bestFit="1" customWidth="1"/>
    <col min="5914" max="6142" width="9" style="6"/>
    <col min="6143" max="6143" width="3.875" style="6" bestFit="1" customWidth="1"/>
    <col min="6144" max="6144" width="16" style="6" bestFit="1" customWidth="1"/>
    <col min="6145" max="6145" width="16.625" style="6" bestFit="1" customWidth="1"/>
    <col min="6146" max="6146" width="13.5" style="6" bestFit="1" customWidth="1"/>
    <col min="6147" max="6148" width="10.875" style="6" bestFit="1" customWidth="1"/>
    <col min="6149" max="6149" width="6.25" style="6" bestFit="1" customWidth="1"/>
    <col min="6150" max="6150" width="8.875" style="6" bestFit="1" customWidth="1"/>
    <col min="6151" max="6151" width="13.875" style="6" bestFit="1" customWidth="1"/>
    <col min="6152" max="6152" width="13.25" style="6" bestFit="1" customWidth="1"/>
    <col min="6153" max="6153" width="16" style="6" bestFit="1" customWidth="1"/>
    <col min="6154" max="6154" width="11.625" style="6" bestFit="1" customWidth="1"/>
    <col min="6155" max="6155" width="16.875" style="6" customWidth="1"/>
    <col min="6156" max="6156" width="13.25" style="6" customWidth="1"/>
    <col min="6157" max="6157" width="18.375" style="6" bestFit="1" customWidth="1"/>
    <col min="6158" max="6158" width="15" style="6" bestFit="1" customWidth="1"/>
    <col min="6159" max="6159" width="14.75" style="6" bestFit="1" customWidth="1"/>
    <col min="6160" max="6160" width="14.625" style="6" bestFit="1" customWidth="1"/>
    <col min="6161" max="6161" width="13.75" style="6" bestFit="1" customWidth="1"/>
    <col min="6162" max="6162" width="14.25" style="6" bestFit="1" customWidth="1"/>
    <col min="6163" max="6163" width="15.125" style="6" customWidth="1"/>
    <col min="6164" max="6164" width="20.5" style="6" bestFit="1" customWidth="1"/>
    <col min="6165" max="6165" width="27.875" style="6" bestFit="1" customWidth="1"/>
    <col min="6166" max="6166" width="6.875" style="6" bestFit="1" customWidth="1"/>
    <col min="6167" max="6167" width="5" style="6" bestFit="1" customWidth="1"/>
    <col min="6168" max="6168" width="8" style="6" bestFit="1" customWidth="1"/>
    <col min="6169" max="6169" width="11.875" style="6" bestFit="1" customWidth="1"/>
    <col min="6170" max="6398" width="9" style="6"/>
    <col min="6399" max="6399" width="3.875" style="6" bestFit="1" customWidth="1"/>
    <col min="6400" max="6400" width="16" style="6" bestFit="1" customWidth="1"/>
    <col min="6401" max="6401" width="16.625" style="6" bestFit="1" customWidth="1"/>
    <col min="6402" max="6402" width="13.5" style="6" bestFit="1" customWidth="1"/>
    <col min="6403" max="6404" width="10.875" style="6" bestFit="1" customWidth="1"/>
    <col min="6405" max="6405" width="6.25" style="6" bestFit="1" customWidth="1"/>
    <col min="6406" max="6406" width="8.875" style="6" bestFit="1" customWidth="1"/>
    <col min="6407" max="6407" width="13.875" style="6" bestFit="1" customWidth="1"/>
    <col min="6408" max="6408" width="13.25" style="6" bestFit="1" customWidth="1"/>
    <col min="6409" max="6409" width="16" style="6" bestFit="1" customWidth="1"/>
    <col min="6410" max="6410" width="11.625" style="6" bestFit="1" customWidth="1"/>
    <col min="6411" max="6411" width="16.875" style="6" customWidth="1"/>
    <col min="6412" max="6412" width="13.25" style="6" customWidth="1"/>
    <col min="6413" max="6413" width="18.375" style="6" bestFit="1" customWidth="1"/>
    <col min="6414" max="6414" width="15" style="6" bestFit="1" customWidth="1"/>
    <col min="6415" max="6415" width="14.75" style="6" bestFit="1" customWidth="1"/>
    <col min="6416" max="6416" width="14.625" style="6" bestFit="1" customWidth="1"/>
    <col min="6417" max="6417" width="13.75" style="6" bestFit="1" customWidth="1"/>
    <col min="6418" max="6418" width="14.25" style="6" bestFit="1" customWidth="1"/>
    <col min="6419" max="6419" width="15.125" style="6" customWidth="1"/>
    <col min="6420" max="6420" width="20.5" style="6" bestFit="1" customWidth="1"/>
    <col min="6421" max="6421" width="27.875" style="6" bestFit="1" customWidth="1"/>
    <col min="6422" max="6422" width="6.875" style="6" bestFit="1" customWidth="1"/>
    <col min="6423" max="6423" width="5" style="6" bestFit="1" customWidth="1"/>
    <col min="6424" max="6424" width="8" style="6" bestFit="1" customWidth="1"/>
    <col min="6425" max="6425" width="11.875" style="6" bestFit="1" customWidth="1"/>
    <col min="6426" max="6654" width="9" style="6"/>
    <col min="6655" max="6655" width="3.875" style="6" bestFit="1" customWidth="1"/>
    <col min="6656" max="6656" width="16" style="6" bestFit="1" customWidth="1"/>
    <col min="6657" max="6657" width="16.625" style="6" bestFit="1" customWidth="1"/>
    <col min="6658" max="6658" width="13.5" style="6" bestFit="1" customWidth="1"/>
    <col min="6659" max="6660" width="10.875" style="6" bestFit="1" customWidth="1"/>
    <col min="6661" max="6661" width="6.25" style="6" bestFit="1" customWidth="1"/>
    <col min="6662" max="6662" width="8.875" style="6" bestFit="1" customWidth="1"/>
    <col min="6663" max="6663" width="13.875" style="6" bestFit="1" customWidth="1"/>
    <col min="6664" max="6664" width="13.25" style="6" bestFit="1" customWidth="1"/>
    <col min="6665" max="6665" width="16" style="6" bestFit="1" customWidth="1"/>
    <col min="6666" max="6666" width="11.625" style="6" bestFit="1" customWidth="1"/>
    <col min="6667" max="6667" width="16.875" style="6" customWidth="1"/>
    <col min="6668" max="6668" width="13.25" style="6" customWidth="1"/>
    <col min="6669" max="6669" width="18.375" style="6" bestFit="1" customWidth="1"/>
    <col min="6670" max="6670" width="15" style="6" bestFit="1" customWidth="1"/>
    <col min="6671" max="6671" width="14.75" style="6" bestFit="1" customWidth="1"/>
    <col min="6672" max="6672" width="14.625" style="6" bestFit="1" customWidth="1"/>
    <col min="6673" max="6673" width="13.75" style="6" bestFit="1" customWidth="1"/>
    <col min="6674" max="6674" width="14.25" style="6" bestFit="1" customWidth="1"/>
    <col min="6675" max="6675" width="15.125" style="6" customWidth="1"/>
    <col min="6676" max="6676" width="20.5" style="6" bestFit="1" customWidth="1"/>
    <col min="6677" max="6677" width="27.875" style="6" bestFit="1" customWidth="1"/>
    <col min="6678" max="6678" width="6.875" style="6" bestFit="1" customWidth="1"/>
    <col min="6679" max="6679" width="5" style="6" bestFit="1" customWidth="1"/>
    <col min="6680" max="6680" width="8" style="6" bestFit="1" customWidth="1"/>
    <col min="6681" max="6681" width="11.875" style="6" bestFit="1" customWidth="1"/>
    <col min="6682" max="6910" width="9" style="6"/>
    <col min="6911" max="6911" width="3.875" style="6" bestFit="1" customWidth="1"/>
    <col min="6912" max="6912" width="16" style="6" bestFit="1" customWidth="1"/>
    <col min="6913" max="6913" width="16.625" style="6" bestFit="1" customWidth="1"/>
    <col min="6914" max="6914" width="13.5" style="6" bestFit="1" customWidth="1"/>
    <col min="6915" max="6916" width="10.875" style="6" bestFit="1" customWidth="1"/>
    <col min="6917" max="6917" width="6.25" style="6" bestFit="1" customWidth="1"/>
    <col min="6918" max="6918" width="8.875" style="6" bestFit="1" customWidth="1"/>
    <col min="6919" max="6919" width="13.875" style="6" bestFit="1" customWidth="1"/>
    <col min="6920" max="6920" width="13.25" style="6" bestFit="1" customWidth="1"/>
    <col min="6921" max="6921" width="16" style="6" bestFit="1" customWidth="1"/>
    <col min="6922" max="6922" width="11.625" style="6" bestFit="1" customWidth="1"/>
    <col min="6923" max="6923" width="16.875" style="6" customWidth="1"/>
    <col min="6924" max="6924" width="13.25" style="6" customWidth="1"/>
    <col min="6925" max="6925" width="18.375" style="6" bestFit="1" customWidth="1"/>
    <col min="6926" max="6926" width="15" style="6" bestFit="1" customWidth="1"/>
    <col min="6927" max="6927" width="14.75" style="6" bestFit="1" customWidth="1"/>
    <col min="6928" max="6928" width="14.625" style="6" bestFit="1" customWidth="1"/>
    <col min="6929" max="6929" width="13.75" style="6" bestFit="1" customWidth="1"/>
    <col min="6930" max="6930" width="14.25" style="6" bestFit="1" customWidth="1"/>
    <col min="6931" max="6931" width="15.125" style="6" customWidth="1"/>
    <col min="6932" max="6932" width="20.5" style="6" bestFit="1" customWidth="1"/>
    <col min="6933" max="6933" width="27.875" style="6" bestFit="1" customWidth="1"/>
    <col min="6934" max="6934" width="6.875" style="6" bestFit="1" customWidth="1"/>
    <col min="6935" max="6935" width="5" style="6" bestFit="1" customWidth="1"/>
    <col min="6936" max="6936" width="8" style="6" bestFit="1" customWidth="1"/>
    <col min="6937" max="6937" width="11.875" style="6" bestFit="1" customWidth="1"/>
    <col min="6938" max="7166" width="9" style="6"/>
    <col min="7167" max="7167" width="3.875" style="6" bestFit="1" customWidth="1"/>
    <col min="7168" max="7168" width="16" style="6" bestFit="1" customWidth="1"/>
    <col min="7169" max="7169" width="16.625" style="6" bestFit="1" customWidth="1"/>
    <col min="7170" max="7170" width="13.5" style="6" bestFit="1" customWidth="1"/>
    <col min="7171" max="7172" width="10.875" style="6" bestFit="1" customWidth="1"/>
    <col min="7173" max="7173" width="6.25" style="6" bestFit="1" customWidth="1"/>
    <col min="7174" max="7174" width="8.875" style="6" bestFit="1" customWidth="1"/>
    <col min="7175" max="7175" width="13.875" style="6" bestFit="1" customWidth="1"/>
    <col min="7176" max="7176" width="13.25" style="6" bestFit="1" customWidth="1"/>
    <col min="7177" max="7177" width="16" style="6" bestFit="1" customWidth="1"/>
    <col min="7178" max="7178" width="11.625" style="6" bestFit="1" customWidth="1"/>
    <col min="7179" max="7179" width="16.875" style="6" customWidth="1"/>
    <col min="7180" max="7180" width="13.25" style="6" customWidth="1"/>
    <col min="7181" max="7181" width="18.375" style="6" bestFit="1" customWidth="1"/>
    <col min="7182" max="7182" width="15" style="6" bestFit="1" customWidth="1"/>
    <col min="7183" max="7183" width="14.75" style="6" bestFit="1" customWidth="1"/>
    <col min="7184" max="7184" width="14.625" style="6" bestFit="1" customWidth="1"/>
    <col min="7185" max="7185" width="13.75" style="6" bestFit="1" customWidth="1"/>
    <col min="7186" max="7186" width="14.25" style="6" bestFit="1" customWidth="1"/>
    <col min="7187" max="7187" width="15.125" style="6" customWidth="1"/>
    <col min="7188" max="7188" width="20.5" style="6" bestFit="1" customWidth="1"/>
    <col min="7189" max="7189" width="27.875" style="6" bestFit="1" customWidth="1"/>
    <col min="7190" max="7190" width="6.875" style="6" bestFit="1" customWidth="1"/>
    <col min="7191" max="7191" width="5" style="6" bestFit="1" customWidth="1"/>
    <col min="7192" max="7192" width="8" style="6" bestFit="1" customWidth="1"/>
    <col min="7193" max="7193" width="11.875" style="6" bestFit="1" customWidth="1"/>
    <col min="7194" max="7422" width="9" style="6"/>
    <col min="7423" max="7423" width="3.875" style="6" bestFit="1" customWidth="1"/>
    <col min="7424" max="7424" width="16" style="6" bestFit="1" customWidth="1"/>
    <col min="7425" max="7425" width="16.625" style="6" bestFit="1" customWidth="1"/>
    <col min="7426" max="7426" width="13.5" style="6" bestFit="1" customWidth="1"/>
    <col min="7427" max="7428" width="10.875" style="6" bestFit="1" customWidth="1"/>
    <col min="7429" max="7429" width="6.25" style="6" bestFit="1" customWidth="1"/>
    <col min="7430" max="7430" width="8.875" style="6" bestFit="1" customWidth="1"/>
    <col min="7431" max="7431" width="13.875" style="6" bestFit="1" customWidth="1"/>
    <col min="7432" max="7432" width="13.25" style="6" bestFit="1" customWidth="1"/>
    <col min="7433" max="7433" width="16" style="6" bestFit="1" customWidth="1"/>
    <col min="7434" max="7434" width="11.625" style="6" bestFit="1" customWidth="1"/>
    <col min="7435" max="7435" width="16.875" style="6" customWidth="1"/>
    <col min="7436" max="7436" width="13.25" style="6" customWidth="1"/>
    <col min="7437" max="7437" width="18.375" style="6" bestFit="1" customWidth="1"/>
    <col min="7438" max="7438" width="15" style="6" bestFit="1" customWidth="1"/>
    <col min="7439" max="7439" width="14.75" style="6" bestFit="1" customWidth="1"/>
    <col min="7440" max="7440" width="14.625" style="6" bestFit="1" customWidth="1"/>
    <col min="7441" max="7441" width="13.75" style="6" bestFit="1" customWidth="1"/>
    <col min="7442" max="7442" width="14.25" style="6" bestFit="1" customWidth="1"/>
    <col min="7443" max="7443" width="15.125" style="6" customWidth="1"/>
    <col min="7444" max="7444" width="20.5" style="6" bestFit="1" customWidth="1"/>
    <col min="7445" max="7445" width="27.875" style="6" bestFit="1" customWidth="1"/>
    <col min="7446" max="7446" width="6.875" style="6" bestFit="1" customWidth="1"/>
    <col min="7447" max="7447" width="5" style="6" bestFit="1" customWidth="1"/>
    <col min="7448" max="7448" width="8" style="6" bestFit="1" customWidth="1"/>
    <col min="7449" max="7449" width="11.875" style="6" bestFit="1" customWidth="1"/>
    <col min="7450" max="7678" width="9" style="6"/>
    <col min="7679" max="7679" width="3.875" style="6" bestFit="1" customWidth="1"/>
    <col min="7680" max="7680" width="16" style="6" bestFit="1" customWidth="1"/>
    <col min="7681" max="7681" width="16.625" style="6" bestFit="1" customWidth="1"/>
    <col min="7682" max="7682" width="13.5" style="6" bestFit="1" customWidth="1"/>
    <col min="7683" max="7684" width="10.875" style="6" bestFit="1" customWidth="1"/>
    <col min="7685" max="7685" width="6.25" style="6" bestFit="1" customWidth="1"/>
    <col min="7686" max="7686" width="8.875" style="6" bestFit="1" customWidth="1"/>
    <col min="7687" max="7687" width="13.875" style="6" bestFit="1" customWidth="1"/>
    <col min="7688" max="7688" width="13.25" style="6" bestFit="1" customWidth="1"/>
    <col min="7689" max="7689" width="16" style="6" bestFit="1" customWidth="1"/>
    <col min="7690" max="7690" width="11.625" style="6" bestFit="1" customWidth="1"/>
    <col min="7691" max="7691" width="16.875" style="6" customWidth="1"/>
    <col min="7692" max="7692" width="13.25" style="6" customWidth="1"/>
    <col min="7693" max="7693" width="18.375" style="6" bestFit="1" customWidth="1"/>
    <col min="7694" max="7694" width="15" style="6" bestFit="1" customWidth="1"/>
    <col min="7695" max="7695" width="14.75" style="6" bestFit="1" customWidth="1"/>
    <col min="7696" max="7696" width="14.625" style="6" bestFit="1" customWidth="1"/>
    <col min="7697" max="7697" width="13.75" style="6" bestFit="1" customWidth="1"/>
    <col min="7698" max="7698" width="14.25" style="6" bestFit="1" customWidth="1"/>
    <col min="7699" max="7699" width="15.125" style="6" customWidth="1"/>
    <col min="7700" max="7700" width="20.5" style="6" bestFit="1" customWidth="1"/>
    <col min="7701" max="7701" width="27.875" style="6" bestFit="1" customWidth="1"/>
    <col min="7702" max="7702" width="6.875" style="6" bestFit="1" customWidth="1"/>
    <col min="7703" max="7703" width="5" style="6" bestFit="1" customWidth="1"/>
    <col min="7704" max="7704" width="8" style="6" bestFit="1" customWidth="1"/>
    <col min="7705" max="7705" width="11.875" style="6" bestFit="1" customWidth="1"/>
    <col min="7706" max="7934" width="9" style="6"/>
    <col min="7935" max="7935" width="3.875" style="6" bestFit="1" customWidth="1"/>
    <col min="7936" max="7936" width="16" style="6" bestFit="1" customWidth="1"/>
    <col min="7937" max="7937" width="16.625" style="6" bestFit="1" customWidth="1"/>
    <col min="7938" max="7938" width="13.5" style="6" bestFit="1" customWidth="1"/>
    <col min="7939" max="7940" width="10.875" style="6" bestFit="1" customWidth="1"/>
    <col min="7941" max="7941" width="6.25" style="6" bestFit="1" customWidth="1"/>
    <col min="7942" max="7942" width="8.875" style="6" bestFit="1" customWidth="1"/>
    <col min="7943" max="7943" width="13.875" style="6" bestFit="1" customWidth="1"/>
    <col min="7944" max="7944" width="13.25" style="6" bestFit="1" customWidth="1"/>
    <col min="7945" max="7945" width="16" style="6" bestFit="1" customWidth="1"/>
    <col min="7946" max="7946" width="11.625" style="6" bestFit="1" customWidth="1"/>
    <col min="7947" max="7947" width="16.875" style="6" customWidth="1"/>
    <col min="7948" max="7948" width="13.25" style="6" customWidth="1"/>
    <col min="7949" max="7949" width="18.375" style="6" bestFit="1" customWidth="1"/>
    <col min="7950" max="7950" width="15" style="6" bestFit="1" customWidth="1"/>
    <col min="7951" max="7951" width="14.75" style="6" bestFit="1" customWidth="1"/>
    <col min="7952" max="7952" width="14.625" style="6" bestFit="1" customWidth="1"/>
    <col min="7953" max="7953" width="13.75" style="6" bestFit="1" customWidth="1"/>
    <col min="7954" max="7954" width="14.25" style="6" bestFit="1" customWidth="1"/>
    <col min="7955" max="7955" width="15.125" style="6" customWidth="1"/>
    <col min="7956" max="7956" width="20.5" style="6" bestFit="1" customWidth="1"/>
    <col min="7957" max="7957" width="27.875" style="6" bestFit="1" customWidth="1"/>
    <col min="7958" max="7958" width="6.875" style="6" bestFit="1" customWidth="1"/>
    <col min="7959" max="7959" width="5" style="6" bestFit="1" customWidth="1"/>
    <col min="7960" max="7960" width="8" style="6" bestFit="1" customWidth="1"/>
    <col min="7961" max="7961" width="11.875" style="6" bestFit="1" customWidth="1"/>
    <col min="7962" max="8190" width="9" style="6"/>
    <col min="8191" max="8191" width="3.875" style="6" bestFit="1" customWidth="1"/>
    <col min="8192" max="8192" width="16" style="6" bestFit="1" customWidth="1"/>
    <col min="8193" max="8193" width="16.625" style="6" bestFit="1" customWidth="1"/>
    <col min="8194" max="8194" width="13.5" style="6" bestFit="1" customWidth="1"/>
    <col min="8195" max="8196" width="10.875" style="6" bestFit="1" customWidth="1"/>
    <col min="8197" max="8197" width="6.25" style="6" bestFit="1" customWidth="1"/>
    <col min="8198" max="8198" width="8.875" style="6" bestFit="1" customWidth="1"/>
    <col min="8199" max="8199" width="13.875" style="6" bestFit="1" customWidth="1"/>
    <col min="8200" max="8200" width="13.25" style="6" bestFit="1" customWidth="1"/>
    <col min="8201" max="8201" width="16" style="6" bestFit="1" customWidth="1"/>
    <col min="8202" max="8202" width="11.625" style="6" bestFit="1" customWidth="1"/>
    <col min="8203" max="8203" width="16.875" style="6" customWidth="1"/>
    <col min="8204" max="8204" width="13.25" style="6" customWidth="1"/>
    <col min="8205" max="8205" width="18.375" style="6" bestFit="1" customWidth="1"/>
    <col min="8206" max="8206" width="15" style="6" bestFit="1" customWidth="1"/>
    <col min="8207" max="8207" width="14.75" style="6" bestFit="1" customWidth="1"/>
    <col min="8208" max="8208" width="14.625" style="6" bestFit="1" customWidth="1"/>
    <col min="8209" max="8209" width="13.75" style="6" bestFit="1" customWidth="1"/>
    <col min="8210" max="8210" width="14.25" style="6" bestFit="1" customWidth="1"/>
    <col min="8211" max="8211" width="15.125" style="6" customWidth="1"/>
    <col min="8212" max="8212" width="20.5" style="6" bestFit="1" customWidth="1"/>
    <col min="8213" max="8213" width="27.875" style="6" bestFit="1" customWidth="1"/>
    <col min="8214" max="8214" width="6.875" style="6" bestFit="1" customWidth="1"/>
    <col min="8215" max="8215" width="5" style="6" bestFit="1" customWidth="1"/>
    <col min="8216" max="8216" width="8" style="6" bestFit="1" customWidth="1"/>
    <col min="8217" max="8217" width="11.875" style="6" bestFit="1" customWidth="1"/>
    <col min="8218" max="8446" width="9" style="6"/>
    <col min="8447" max="8447" width="3.875" style="6" bestFit="1" customWidth="1"/>
    <col min="8448" max="8448" width="16" style="6" bestFit="1" customWidth="1"/>
    <col min="8449" max="8449" width="16.625" style="6" bestFit="1" customWidth="1"/>
    <col min="8450" max="8450" width="13.5" style="6" bestFit="1" customWidth="1"/>
    <col min="8451" max="8452" width="10.875" style="6" bestFit="1" customWidth="1"/>
    <col min="8453" max="8453" width="6.25" style="6" bestFit="1" customWidth="1"/>
    <col min="8454" max="8454" width="8.875" style="6" bestFit="1" customWidth="1"/>
    <col min="8455" max="8455" width="13.875" style="6" bestFit="1" customWidth="1"/>
    <col min="8456" max="8456" width="13.25" style="6" bestFit="1" customWidth="1"/>
    <col min="8457" max="8457" width="16" style="6" bestFit="1" customWidth="1"/>
    <col min="8458" max="8458" width="11.625" style="6" bestFit="1" customWidth="1"/>
    <col min="8459" max="8459" width="16.875" style="6" customWidth="1"/>
    <col min="8460" max="8460" width="13.25" style="6" customWidth="1"/>
    <col min="8461" max="8461" width="18.375" style="6" bestFit="1" customWidth="1"/>
    <col min="8462" max="8462" width="15" style="6" bestFit="1" customWidth="1"/>
    <col min="8463" max="8463" width="14.75" style="6" bestFit="1" customWidth="1"/>
    <col min="8464" max="8464" width="14.625" style="6" bestFit="1" customWidth="1"/>
    <col min="8465" max="8465" width="13.75" style="6" bestFit="1" customWidth="1"/>
    <col min="8466" max="8466" width="14.25" style="6" bestFit="1" customWidth="1"/>
    <col min="8467" max="8467" width="15.125" style="6" customWidth="1"/>
    <col min="8468" max="8468" width="20.5" style="6" bestFit="1" customWidth="1"/>
    <col min="8469" max="8469" width="27.875" style="6" bestFit="1" customWidth="1"/>
    <col min="8470" max="8470" width="6.875" style="6" bestFit="1" customWidth="1"/>
    <col min="8471" max="8471" width="5" style="6" bestFit="1" customWidth="1"/>
    <col min="8472" max="8472" width="8" style="6" bestFit="1" customWidth="1"/>
    <col min="8473" max="8473" width="11.875" style="6" bestFit="1" customWidth="1"/>
    <col min="8474" max="8702" width="9" style="6"/>
    <col min="8703" max="8703" width="3.875" style="6" bestFit="1" customWidth="1"/>
    <col min="8704" max="8704" width="16" style="6" bestFit="1" customWidth="1"/>
    <col min="8705" max="8705" width="16.625" style="6" bestFit="1" customWidth="1"/>
    <col min="8706" max="8706" width="13.5" style="6" bestFit="1" customWidth="1"/>
    <col min="8707" max="8708" width="10.875" style="6" bestFit="1" customWidth="1"/>
    <col min="8709" max="8709" width="6.25" style="6" bestFit="1" customWidth="1"/>
    <col min="8710" max="8710" width="8.875" style="6" bestFit="1" customWidth="1"/>
    <col min="8711" max="8711" width="13.875" style="6" bestFit="1" customWidth="1"/>
    <col min="8712" max="8712" width="13.25" style="6" bestFit="1" customWidth="1"/>
    <col min="8713" max="8713" width="16" style="6" bestFit="1" customWidth="1"/>
    <col min="8714" max="8714" width="11.625" style="6" bestFit="1" customWidth="1"/>
    <col min="8715" max="8715" width="16.875" style="6" customWidth="1"/>
    <col min="8716" max="8716" width="13.25" style="6" customWidth="1"/>
    <col min="8717" max="8717" width="18.375" style="6" bestFit="1" customWidth="1"/>
    <col min="8718" max="8718" width="15" style="6" bestFit="1" customWidth="1"/>
    <col min="8719" max="8719" width="14.75" style="6" bestFit="1" customWidth="1"/>
    <col min="8720" max="8720" width="14.625" style="6" bestFit="1" customWidth="1"/>
    <col min="8721" max="8721" width="13.75" style="6" bestFit="1" customWidth="1"/>
    <col min="8722" max="8722" width="14.25" style="6" bestFit="1" customWidth="1"/>
    <col min="8723" max="8723" width="15.125" style="6" customWidth="1"/>
    <col min="8724" max="8724" width="20.5" style="6" bestFit="1" customWidth="1"/>
    <col min="8725" max="8725" width="27.875" style="6" bestFit="1" customWidth="1"/>
    <col min="8726" max="8726" width="6.875" style="6" bestFit="1" customWidth="1"/>
    <col min="8727" max="8727" width="5" style="6" bestFit="1" customWidth="1"/>
    <col min="8728" max="8728" width="8" style="6" bestFit="1" customWidth="1"/>
    <col min="8729" max="8729" width="11.875" style="6" bestFit="1" customWidth="1"/>
    <col min="8730" max="8958" width="9" style="6"/>
    <col min="8959" max="8959" width="3.875" style="6" bestFit="1" customWidth="1"/>
    <col min="8960" max="8960" width="16" style="6" bestFit="1" customWidth="1"/>
    <col min="8961" max="8961" width="16.625" style="6" bestFit="1" customWidth="1"/>
    <col min="8962" max="8962" width="13.5" style="6" bestFit="1" customWidth="1"/>
    <col min="8963" max="8964" width="10.875" style="6" bestFit="1" customWidth="1"/>
    <col min="8965" max="8965" width="6.25" style="6" bestFit="1" customWidth="1"/>
    <col min="8966" max="8966" width="8.875" style="6" bestFit="1" customWidth="1"/>
    <col min="8967" max="8967" width="13.875" style="6" bestFit="1" customWidth="1"/>
    <col min="8968" max="8968" width="13.25" style="6" bestFit="1" customWidth="1"/>
    <col min="8969" max="8969" width="16" style="6" bestFit="1" customWidth="1"/>
    <col min="8970" max="8970" width="11.625" style="6" bestFit="1" customWidth="1"/>
    <col min="8971" max="8971" width="16.875" style="6" customWidth="1"/>
    <col min="8972" max="8972" width="13.25" style="6" customWidth="1"/>
    <col min="8973" max="8973" width="18.375" style="6" bestFit="1" customWidth="1"/>
    <col min="8974" max="8974" width="15" style="6" bestFit="1" customWidth="1"/>
    <col min="8975" max="8975" width="14.75" style="6" bestFit="1" customWidth="1"/>
    <col min="8976" max="8976" width="14.625" style="6" bestFit="1" customWidth="1"/>
    <col min="8977" max="8977" width="13.75" style="6" bestFit="1" customWidth="1"/>
    <col min="8978" max="8978" width="14.25" style="6" bestFit="1" customWidth="1"/>
    <col min="8979" max="8979" width="15.125" style="6" customWidth="1"/>
    <col min="8980" max="8980" width="20.5" style="6" bestFit="1" customWidth="1"/>
    <col min="8981" max="8981" width="27.875" style="6" bestFit="1" customWidth="1"/>
    <col min="8982" max="8982" width="6.875" style="6" bestFit="1" customWidth="1"/>
    <col min="8983" max="8983" width="5" style="6" bestFit="1" customWidth="1"/>
    <col min="8984" max="8984" width="8" style="6" bestFit="1" customWidth="1"/>
    <col min="8985" max="8985" width="11.875" style="6" bestFit="1" customWidth="1"/>
    <col min="8986" max="9214" width="9" style="6"/>
    <col min="9215" max="9215" width="3.875" style="6" bestFit="1" customWidth="1"/>
    <col min="9216" max="9216" width="16" style="6" bestFit="1" customWidth="1"/>
    <col min="9217" max="9217" width="16.625" style="6" bestFit="1" customWidth="1"/>
    <col min="9218" max="9218" width="13.5" style="6" bestFit="1" customWidth="1"/>
    <col min="9219" max="9220" width="10.875" style="6" bestFit="1" customWidth="1"/>
    <col min="9221" max="9221" width="6.25" style="6" bestFit="1" customWidth="1"/>
    <col min="9222" max="9222" width="8.875" style="6" bestFit="1" customWidth="1"/>
    <col min="9223" max="9223" width="13.875" style="6" bestFit="1" customWidth="1"/>
    <col min="9224" max="9224" width="13.25" style="6" bestFit="1" customWidth="1"/>
    <col min="9225" max="9225" width="16" style="6" bestFit="1" customWidth="1"/>
    <col min="9226" max="9226" width="11.625" style="6" bestFit="1" customWidth="1"/>
    <col min="9227" max="9227" width="16.875" style="6" customWidth="1"/>
    <col min="9228" max="9228" width="13.25" style="6" customWidth="1"/>
    <col min="9229" max="9229" width="18.375" style="6" bestFit="1" customWidth="1"/>
    <col min="9230" max="9230" width="15" style="6" bestFit="1" customWidth="1"/>
    <col min="9231" max="9231" width="14.75" style="6" bestFit="1" customWidth="1"/>
    <col min="9232" max="9232" width="14.625" style="6" bestFit="1" customWidth="1"/>
    <col min="9233" max="9233" width="13.75" style="6" bestFit="1" customWidth="1"/>
    <col min="9234" max="9234" width="14.25" style="6" bestFit="1" customWidth="1"/>
    <col min="9235" max="9235" width="15.125" style="6" customWidth="1"/>
    <col min="9236" max="9236" width="20.5" style="6" bestFit="1" customWidth="1"/>
    <col min="9237" max="9237" width="27.875" style="6" bestFit="1" customWidth="1"/>
    <col min="9238" max="9238" width="6.875" style="6" bestFit="1" customWidth="1"/>
    <col min="9239" max="9239" width="5" style="6" bestFit="1" customWidth="1"/>
    <col min="9240" max="9240" width="8" style="6" bestFit="1" customWidth="1"/>
    <col min="9241" max="9241" width="11.875" style="6" bestFit="1" customWidth="1"/>
    <col min="9242" max="9470" width="9" style="6"/>
    <col min="9471" max="9471" width="3.875" style="6" bestFit="1" customWidth="1"/>
    <col min="9472" max="9472" width="16" style="6" bestFit="1" customWidth="1"/>
    <col min="9473" max="9473" width="16.625" style="6" bestFit="1" customWidth="1"/>
    <col min="9474" max="9474" width="13.5" style="6" bestFit="1" customWidth="1"/>
    <col min="9475" max="9476" width="10.875" style="6" bestFit="1" customWidth="1"/>
    <col min="9477" max="9477" width="6.25" style="6" bestFit="1" customWidth="1"/>
    <col min="9478" max="9478" width="8.875" style="6" bestFit="1" customWidth="1"/>
    <col min="9479" max="9479" width="13.875" style="6" bestFit="1" customWidth="1"/>
    <col min="9480" max="9480" width="13.25" style="6" bestFit="1" customWidth="1"/>
    <col min="9481" max="9481" width="16" style="6" bestFit="1" customWidth="1"/>
    <col min="9482" max="9482" width="11.625" style="6" bestFit="1" customWidth="1"/>
    <col min="9483" max="9483" width="16.875" style="6" customWidth="1"/>
    <col min="9484" max="9484" width="13.25" style="6" customWidth="1"/>
    <col min="9485" max="9485" width="18.375" style="6" bestFit="1" customWidth="1"/>
    <col min="9486" max="9486" width="15" style="6" bestFit="1" customWidth="1"/>
    <col min="9487" max="9487" width="14.75" style="6" bestFit="1" customWidth="1"/>
    <col min="9488" max="9488" width="14.625" style="6" bestFit="1" customWidth="1"/>
    <col min="9489" max="9489" width="13.75" style="6" bestFit="1" customWidth="1"/>
    <col min="9490" max="9490" width="14.25" style="6" bestFit="1" customWidth="1"/>
    <col min="9491" max="9491" width="15.125" style="6" customWidth="1"/>
    <col min="9492" max="9492" width="20.5" style="6" bestFit="1" customWidth="1"/>
    <col min="9493" max="9493" width="27.875" style="6" bestFit="1" customWidth="1"/>
    <col min="9494" max="9494" width="6.875" style="6" bestFit="1" customWidth="1"/>
    <col min="9495" max="9495" width="5" style="6" bestFit="1" customWidth="1"/>
    <col min="9496" max="9496" width="8" style="6" bestFit="1" customWidth="1"/>
    <col min="9497" max="9497" width="11.875" style="6" bestFit="1" customWidth="1"/>
    <col min="9498" max="9726" width="9" style="6"/>
    <col min="9727" max="9727" width="3.875" style="6" bestFit="1" customWidth="1"/>
    <col min="9728" max="9728" width="16" style="6" bestFit="1" customWidth="1"/>
    <col min="9729" max="9729" width="16.625" style="6" bestFit="1" customWidth="1"/>
    <col min="9730" max="9730" width="13.5" style="6" bestFit="1" customWidth="1"/>
    <col min="9731" max="9732" width="10.875" style="6" bestFit="1" customWidth="1"/>
    <col min="9733" max="9733" width="6.25" style="6" bestFit="1" customWidth="1"/>
    <col min="9734" max="9734" width="8.875" style="6" bestFit="1" customWidth="1"/>
    <col min="9735" max="9735" width="13.875" style="6" bestFit="1" customWidth="1"/>
    <col min="9736" max="9736" width="13.25" style="6" bestFit="1" customWidth="1"/>
    <col min="9737" max="9737" width="16" style="6" bestFit="1" customWidth="1"/>
    <col min="9738" max="9738" width="11.625" style="6" bestFit="1" customWidth="1"/>
    <col min="9739" max="9739" width="16.875" style="6" customWidth="1"/>
    <col min="9740" max="9740" width="13.25" style="6" customWidth="1"/>
    <col min="9741" max="9741" width="18.375" style="6" bestFit="1" customWidth="1"/>
    <col min="9742" max="9742" width="15" style="6" bestFit="1" customWidth="1"/>
    <col min="9743" max="9743" width="14.75" style="6" bestFit="1" customWidth="1"/>
    <col min="9744" max="9744" width="14.625" style="6" bestFit="1" customWidth="1"/>
    <col min="9745" max="9745" width="13.75" style="6" bestFit="1" customWidth="1"/>
    <col min="9746" max="9746" width="14.25" style="6" bestFit="1" customWidth="1"/>
    <col min="9747" max="9747" width="15.125" style="6" customWidth="1"/>
    <col min="9748" max="9748" width="20.5" style="6" bestFit="1" customWidth="1"/>
    <col min="9749" max="9749" width="27.875" style="6" bestFit="1" customWidth="1"/>
    <col min="9750" max="9750" width="6.875" style="6" bestFit="1" customWidth="1"/>
    <col min="9751" max="9751" width="5" style="6" bestFit="1" customWidth="1"/>
    <col min="9752" max="9752" width="8" style="6" bestFit="1" customWidth="1"/>
    <col min="9753" max="9753" width="11.875" style="6" bestFit="1" customWidth="1"/>
    <col min="9754" max="9982" width="9" style="6"/>
    <col min="9983" max="9983" width="3.875" style="6" bestFit="1" customWidth="1"/>
    <col min="9984" max="9984" width="16" style="6" bestFit="1" customWidth="1"/>
    <col min="9985" max="9985" width="16.625" style="6" bestFit="1" customWidth="1"/>
    <col min="9986" max="9986" width="13.5" style="6" bestFit="1" customWidth="1"/>
    <col min="9987" max="9988" width="10.875" style="6" bestFit="1" customWidth="1"/>
    <col min="9989" max="9989" width="6.25" style="6" bestFit="1" customWidth="1"/>
    <col min="9990" max="9990" width="8.875" style="6" bestFit="1" customWidth="1"/>
    <col min="9991" max="9991" width="13.875" style="6" bestFit="1" customWidth="1"/>
    <col min="9992" max="9992" width="13.25" style="6" bestFit="1" customWidth="1"/>
    <col min="9993" max="9993" width="16" style="6" bestFit="1" customWidth="1"/>
    <col min="9994" max="9994" width="11.625" style="6" bestFit="1" customWidth="1"/>
    <col min="9995" max="9995" width="16.875" style="6" customWidth="1"/>
    <col min="9996" max="9996" width="13.25" style="6" customWidth="1"/>
    <col min="9997" max="9997" width="18.375" style="6" bestFit="1" customWidth="1"/>
    <col min="9998" max="9998" width="15" style="6" bestFit="1" customWidth="1"/>
    <col min="9999" max="9999" width="14.75" style="6" bestFit="1" customWidth="1"/>
    <col min="10000" max="10000" width="14.625" style="6" bestFit="1" customWidth="1"/>
    <col min="10001" max="10001" width="13.75" style="6" bestFit="1" customWidth="1"/>
    <col min="10002" max="10002" width="14.25" style="6" bestFit="1" customWidth="1"/>
    <col min="10003" max="10003" width="15.125" style="6" customWidth="1"/>
    <col min="10004" max="10004" width="20.5" style="6" bestFit="1" customWidth="1"/>
    <col min="10005" max="10005" width="27.875" style="6" bestFit="1" customWidth="1"/>
    <col min="10006" max="10006" width="6.875" style="6" bestFit="1" customWidth="1"/>
    <col min="10007" max="10007" width="5" style="6" bestFit="1" customWidth="1"/>
    <col min="10008" max="10008" width="8" style="6" bestFit="1" customWidth="1"/>
    <col min="10009" max="10009" width="11.875" style="6" bestFit="1" customWidth="1"/>
    <col min="10010" max="10238" width="9" style="6"/>
    <col min="10239" max="10239" width="3.875" style="6" bestFit="1" customWidth="1"/>
    <col min="10240" max="10240" width="16" style="6" bestFit="1" customWidth="1"/>
    <col min="10241" max="10241" width="16.625" style="6" bestFit="1" customWidth="1"/>
    <col min="10242" max="10242" width="13.5" style="6" bestFit="1" customWidth="1"/>
    <col min="10243" max="10244" width="10.875" style="6" bestFit="1" customWidth="1"/>
    <col min="10245" max="10245" width="6.25" style="6" bestFit="1" customWidth="1"/>
    <col min="10246" max="10246" width="8.875" style="6" bestFit="1" customWidth="1"/>
    <col min="10247" max="10247" width="13.875" style="6" bestFit="1" customWidth="1"/>
    <col min="10248" max="10248" width="13.25" style="6" bestFit="1" customWidth="1"/>
    <col min="10249" max="10249" width="16" style="6" bestFit="1" customWidth="1"/>
    <col min="10250" max="10250" width="11.625" style="6" bestFit="1" customWidth="1"/>
    <col min="10251" max="10251" width="16.875" style="6" customWidth="1"/>
    <col min="10252" max="10252" width="13.25" style="6" customWidth="1"/>
    <col min="10253" max="10253" width="18.375" style="6" bestFit="1" customWidth="1"/>
    <col min="10254" max="10254" width="15" style="6" bestFit="1" customWidth="1"/>
    <col min="10255" max="10255" width="14.75" style="6" bestFit="1" customWidth="1"/>
    <col min="10256" max="10256" width="14.625" style="6" bestFit="1" customWidth="1"/>
    <col min="10257" max="10257" width="13.75" style="6" bestFit="1" customWidth="1"/>
    <col min="10258" max="10258" width="14.25" style="6" bestFit="1" customWidth="1"/>
    <col min="10259" max="10259" width="15.125" style="6" customWidth="1"/>
    <col min="10260" max="10260" width="20.5" style="6" bestFit="1" customWidth="1"/>
    <col min="10261" max="10261" width="27.875" style="6" bestFit="1" customWidth="1"/>
    <col min="10262" max="10262" width="6.875" style="6" bestFit="1" customWidth="1"/>
    <col min="10263" max="10263" width="5" style="6" bestFit="1" customWidth="1"/>
    <col min="10264" max="10264" width="8" style="6" bestFit="1" customWidth="1"/>
    <col min="10265" max="10265" width="11.875" style="6" bestFit="1" customWidth="1"/>
    <col min="10266" max="10494" width="9" style="6"/>
    <col min="10495" max="10495" width="3.875" style="6" bestFit="1" customWidth="1"/>
    <col min="10496" max="10496" width="16" style="6" bestFit="1" customWidth="1"/>
    <col min="10497" max="10497" width="16.625" style="6" bestFit="1" customWidth="1"/>
    <col min="10498" max="10498" width="13.5" style="6" bestFit="1" customWidth="1"/>
    <col min="10499" max="10500" width="10.875" style="6" bestFit="1" customWidth="1"/>
    <col min="10501" max="10501" width="6.25" style="6" bestFit="1" customWidth="1"/>
    <col min="10502" max="10502" width="8.875" style="6" bestFit="1" customWidth="1"/>
    <col min="10503" max="10503" width="13.875" style="6" bestFit="1" customWidth="1"/>
    <col min="10504" max="10504" width="13.25" style="6" bestFit="1" customWidth="1"/>
    <col min="10505" max="10505" width="16" style="6" bestFit="1" customWidth="1"/>
    <col min="10506" max="10506" width="11.625" style="6" bestFit="1" customWidth="1"/>
    <col min="10507" max="10507" width="16.875" style="6" customWidth="1"/>
    <col min="10508" max="10508" width="13.25" style="6" customWidth="1"/>
    <col min="10509" max="10509" width="18.375" style="6" bestFit="1" customWidth="1"/>
    <col min="10510" max="10510" width="15" style="6" bestFit="1" customWidth="1"/>
    <col min="10511" max="10511" width="14.75" style="6" bestFit="1" customWidth="1"/>
    <col min="10512" max="10512" width="14.625" style="6" bestFit="1" customWidth="1"/>
    <col min="10513" max="10513" width="13.75" style="6" bestFit="1" customWidth="1"/>
    <col min="10514" max="10514" width="14.25" style="6" bestFit="1" customWidth="1"/>
    <col min="10515" max="10515" width="15.125" style="6" customWidth="1"/>
    <col min="10516" max="10516" width="20.5" style="6" bestFit="1" customWidth="1"/>
    <col min="10517" max="10517" width="27.875" style="6" bestFit="1" customWidth="1"/>
    <col min="10518" max="10518" width="6.875" style="6" bestFit="1" customWidth="1"/>
    <col min="10519" max="10519" width="5" style="6" bestFit="1" customWidth="1"/>
    <col min="10520" max="10520" width="8" style="6" bestFit="1" customWidth="1"/>
    <col min="10521" max="10521" width="11.875" style="6" bestFit="1" customWidth="1"/>
    <col min="10522" max="10750" width="9" style="6"/>
    <col min="10751" max="10751" width="3.875" style="6" bestFit="1" customWidth="1"/>
    <col min="10752" max="10752" width="16" style="6" bestFit="1" customWidth="1"/>
    <col min="10753" max="10753" width="16.625" style="6" bestFit="1" customWidth="1"/>
    <col min="10754" max="10754" width="13.5" style="6" bestFit="1" customWidth="1"/>
    <col min="10755" max="10756" width="10.875" style="6" bestFit="1" customWidth="1"/>
    <col min="10757" max="10757" width="6.25" style="6" bestFit="1" customWidth="1"/>
    <col min="10758" max="10758" width="8.875" style="6" bestFit="1" customWidth="1"/>
    <col min="10759" max="10759" width="13.875" style="6" bestFit="1" customWidth="1"/>
    <col min="10760" max="10760" width="13.25" style="6" bestFit="1" customWidth="1"/>
    <col min="10761" max="10761" width="16" style="6" bestFit="1" customWidth="1"/>
    <col min="10762" max="10762" width="11.625" style="6" bestFit="1" customWidth="1"/>
    <col min="10763" max="10763" width="16.875" style="6" customWidth="1"/>
    <col min="10764" max="10764" width="13.25" style="6" customWidth="1"/>
    <col min="10765" max="10765" width="18.375" style="6" bestFit="1" customWidth="1"/>
    <col min="10766" max="10766" width="15" style="6" bestFit="1" customWidth="1"/>
    <col min="10767" max="10767" width="14.75" style="6" bestFit="1" customWidth="1"/>
    <col min="10768" max="10768" width="14.625" style="6" bestFit="1" customWidth="1"/>
    <col min="10769" max="10769" width="13.75" style="6" bestFit="1" customWidth="1"/>
    <col min="10770" max="10770" width="14.25" style="6" bestFit="1" customWidth="1"/>
    <col min="10771" max="10771" width="15.125" style="6" customWidth="1"/>
    <col min="10772" max="10772" width="20.5" style="6" bestFit="1" customWidth="1"/>
    <col min="10773" max="10773" width="27.875" style="6" bestFit="1" customWidth="1"/>
    <col min="10774" max="10774" width="6.875" style="6" bestFit="1" customWidth="1"/>
    <col min="10775" max="10775" width="5" style="6" bestFit="1" customWidth="1"/>
    <col min="10776" max="10776" width="8" style="6" bestFit="1" customWidth="1"/>
    <col min="10777" max="10777" width="11.875" style="6" bestFit="1" customWidth="1"/>
    <col min="10778" max="11006" width="9" style="6"/>
    <col min="11007" max="11007" width="3.875" style="6" bestFit="1" customWidth="1"/>
    <col min="11008" max="11008" width="16" style="6" bestFit="1" customWidth="1"/>
    <col min="11009" max="11009" width="16.625" style="6" bestFit="1" customWidth="1"/>
    <col min="11010" max="11010" width="13.5" style="6" bestFit="1" customWidth="1"/>
    <col min="11011" max="11012" width="10.875" style="6" bestFit="1" customWidth="1"/>
    <col min="11013" max="11013" width="6.25" style="6" bestFit="1" customWidth="1"/>
    <col min="11014" max="11014" width="8.875" style="6" bestFit="1" customWidth="1"/>
    <col min="11015" max="11015" width="13.875" style="6" bestFit="1" customWidth="1"/>
    <col min="11016" max="11016" width="13.25" style="6" bestFit="1" customWidth="1"/>
    <col min="11017" max="11017" width="16" style="6" bestFit="1" customWidth="1"/>
    <col min="11018" max="11018" width="11.625" style="6" bestFit="1" customWidth="1"/>
    <col min="11019" max="11019" width="16.875" style="6" customWidth="1"/>
    <col min="11020" max="11020" width="13.25" style="6" customWidth="1"/>
    <col min="11021" max="11021" width="18.375" style="6" bestFit="1" customWidth="1"/>
    <col min="11022" max="11022" width="15" style="6" bestFit="1" customWidth="1"/>
    <col min="11023" max="11023" width="14.75" style="6" bestFit="1" customWidth="1"/>
    <col min="11024" max="11024" width="14.625" style="6" bestFit="1" customWidth="1"/>
    <col min="11025" max="11025" width="13.75" style="6" bestFit="1" customWidth="1"/>
    <col min="11026" max="11026" width="14.25" style="6" bestFit="1" customWidth="1"/>
    <col min="11027" max="11027" width="15.125" style="6" customWidth="1"/>
    <col min="11028" max="11028" width="20.5" style="6" bestFit="1" customWidth="1"/>
    <col min="11029" max="11029" width="27.875" style="6" bestFit="1" customWidth="1"/>
    <col min="11030" max="11030" width="6.875" style="6" bestFit="1" customWidth="1"/>
    <col min="11031" max="11031" width="5" style="6" bestFit="1" customWidth="1"/>
    <col min="11032" max="11032" width="8" style="6" bestFit="1" customWidth="1"/>
    <col min="11033" max="11033" width="11.875" style="6" bestFit="1" customWidth="1"/>
    <col min="11034" max="11262" width="9" style="6"/>
    <col min="11263" max="11263" width="3.875" style="6" bestFit="1" customWidth="1"/>
    <col min="11264" max="11264" width="16" style="6" bestFit="1" customWidth="1"/>
    <col min="11265" max="11265" width="16.625" style="6" bestFit="1" customWidth="1"/>
    <col min="11266" max="11266" width="13.5" style="6" bestFit="1" customWidth="1"/>
    <col min="11267" max="11268" width="10.875" style="6" bestFit="1" customWidth="1"/>
    <col min="11269" max="11269" width="6.25" style="6" bestFit="1" customWidth="1"/>
    <col min="11270" max="11270" width="8.875" style="6" bestFit="1" customWidth="1"/>
    <col min="11271" max="11271" width="13.875" style="6" bestFit="1" customWidth="1"/>
    <col min="11272" max="11272" width="13.25" style="6" bestFit="1" customWidth="1"/>
    <col min="11273" max="11273" width="16" style="6" bestFit="1" customWidth="1"/>
    <col min="11274" max="11274" width="11.625" style="6" bestFit="1" customWidth="1"/>
    <col min="11275" max="11275" width="16.875" style="6" customWidth="1"/>
    <col min="11276" max="11276" width="13.25" style="6" customWidth="1"/>
    <col min="11277" max="11277" width="18.375" style="6" bestFit="1" customWidth="1"/>
    <col min="11278" max="11278" width="15" style="6" bestFit="1" customWidth="1"/>
    <col min="11279" max="11279" width="14.75" style="6" bestFit="1" customWidth="1"/>
    <col min="11280" max="11280" width="14.625" style="6" bestFit="1" customWidth="1"/>
    <col min="11281" max="11281" width="13.75" style="6" bestFit="1" customWidth="1"/>
    <col min="11282" max="11282" width="14.25" style="6" bestFit="1" customWidth="1"/>
    <col min="11283" max="11283" width="15.125" style="6" customWidth="1"/>
    <col min="11284" max="11284" width="20.5" style="6" bestFit="1" customWidth="1"/>
    <col min="11285" max="11285" width="27.875" style="6" bestFit="1" customWidth="1"/>
    <col min="11286" max="11286" width="6.875" style="6" bestFit="1" customWidth="1"/>
    <col min="11287" max="11287" width="5" style="6" bestFit="1" customWidth="1"/>
    <col min="11288" max="11288" width="8" style="6" bestFit="1" customWidth="1"/>
    <col min="11289" max="11289" width="11.875" style="6" bestFit="1" customWidth="1"/>
    <col min="11290" max="11518" width="9" style="6"/>
    <col min="11519" max="11519" width="3.875" style="6" bestFit="1" customWidth="1"/>
    <col min="11520" max="11520" width="16" style="6" bestFit="1" customWidth="1"/>
    <col min="11521" max="11521" width="16.625" style="6" bestFit="1" customWidth="1"/>
    <col min="11522" max="11522" width="13.5" style="6" bestFit="1" customWidth="1"/>
    <col min="11523" max="11524" width="10.875" style="6" bestFit="1" customWidth="1"/>
    <col min="11525" max="11525" width="6.25" style="6" bestFit="1" customWidth="1"/>
    <col min="11526" max="11526" width="8.875" style="6" bestFit="1" customWidth="1"/>
    <col min="11527" max="11527" width="13.875" style="6" bestFit="1" customWidth="1"/>
    <col min="11528" max="11528" width="13.25" style="6" bestFit="1" customWidth="1"/>
    <col min="11529" max="11529" width="16" style="6" bestFit="1" customWidth="1"/>
    <col min="11530" max="11530" width="11.625" style="6" bestFit="1" customWidth="1"/>
    <col min="11531" max="11531" width="16.875" style="6" customWidth="1"/>
    <col min="11532" max="11532" width="13.25" style="6" customWidth="1"/>
    <col min="11533" max="11533" width="18.375" style="6" bestFit="1" customWidth="1"/>
    <col min="11534" max="11534" width="15" style="6" bestFit="1" customWidth="1"/>
    <col min="11535" max="11535" width="14.75" style="6" bestFit="1" customWidth="1"/>
    <col min="11536" max="11536" width="14.625" style="6" bestFit="1" customWidth="1"/>
    <col min="11537" max="11537" width="13.75" style="6" bestFit="1" customWidth="1"/>
    <col min="11538" max="11538" width="14.25" style="6" bestFit="1" customWidth="1"/>
    <col min="11539" max="11539" width="15.125" style="6" customWidth="1"/>
    <col min="11540" max="11540" width="20.5" style="6" bestFit="1" customWidth="1"/>
    <col min="11541" max="11541" width="27.875" style="6" bestFit="1" customWidth="1"/>
    <col min="11542" max="11542" width="6.875" style="6" bestFit="1" customWidth="1"/>
    <col min="11543" max="11543" width="5" style="6" bestFit="1" customWidth="1"/>
    <col min="11544" max="11544" width="8" style="6" bestFit="1" customWidth="1"/>
    <col min="11545" max="11545" width="11.875" style="6" bestFit="1" customWidth="1"/>
    <col min="11546" max="11774" width="9" style="6"/>
    <col min="11775" max="11775" width="3.875" style="6" bestFit="1" customWidth="1"/>
    <col min="11776" max="11776" width="16" style="6" bestFit="1" customWidth="1"/>
    <col min="11777" max="11777" width="16.625" style="6" bestFit="1" customWidth="1"/>
    <col min="11778" max="11778" width="13.5" style="6" bestFit="1" customWidth="1"/>
    <col min="11779" max="11780" width="10.875" style="6" bestFit="1" customWidth="1"/>
    <col min="11781" max="11781" width="6.25" style="6" bestFit="1" customWidth="1"/>
    <col min="11782" max="11782" width="8.875" style="6" bestFit="1" customWidth="1"/>
    <col min="11783" max="11783" width="13.875" style="6" bestFit="1" customWidth="1"/>
    <col min="11784" max="11784" width="13.25" style="6" bestFit="1" customWidth="1"/>
    <col min="11785" max="11785" width="16" style="6" bestFit="1" customWidth="1"/>
    <col min="11786" max="11786" width="11.625" style="6" bestFit="1" customWidth="1"/>
    <col min="11787" max="11787" width="16.875" style="6" customWidth="1"/>
    <col min="11788" max="11788" width="13.25" style="6" customWidth="1"/>
    <col min="11789" max="11789" width="18.375" style="6" bestFit="1" customWidth="1"/>
    <col min="11790" max="11790" width="15" style="6" bestFit="1" customWidth="1"/>
    <col min="11791" max="11791" width="14.75" style="6" bestFit="1" customWidth="1"/>
    <col min="11792" max="11792" width="14.625" style="6" bestFit="1" customWidth="1"/>
    <col min="11793" max="11793" width="13.75" style="6" bestFit="1" customWidth="1"/>
    <col min="11794" max="11794" width="14.25" style="6" bestFit="1" customWidth="1"/>
    <col min="11795" max="11795" width="15.125" style="6" customWidth="1"/>
    <col min="11796" max="11796" width="20.5" style="6" bestFit="1" customWidth="1"/>
    <col min="11797" max="11797" width="27.875" style="6" bestFit="1" customWidth="1"/>
    <col min="11798" max="11798" width="6.875" style="6" bestFit="1" customWidth="1"/>
    <col min="11799" max="11799" width="5" style="6" bestFit="1" customWidth="1"/>
    <col min="11800" max="11800" width="8" style="6" bestFit="1" customWidth="1"/>
    <col min="11801" max="11801" width="11.875" style="6" bestFit="1" customWidth="1"/>
    <col min="11802" max="12030" width="9" style="6"/>
    <col min="12031" max="12031" width="3.875" style="6" bestFit="1" customWidth="1"/>
    <col min="12032" max="12032" width="16" style="6" bestFit="1" customWidth="1"/>
    <col min="12033" max="12033" width="16.625" style="6" bestFit="1" customWidth="1"/>
    <col min="12034" max="12034" width="13.5" style="6" bestFit="1" customWidth="1"/>
    <col min="12035" max="12036" width="10.875" style="6" bestFit="1" customWidth="1"/>
    <col min="12037" max="12037" width="6.25" style="6" bestFit="1" customWidth="1"/>
    <col min="12038" max="12038" width="8.875" style="6" bestFit="1" customWidth="1"/>
    <col min="12039" max="12039" width="13.875" style="6" bestFit="1" customWidth="1"/>
    <col min="12040" max="12040" width="13.25" style="6" bestFit="1" customWidth="1"/>
    <col min="12041" max="12041" width="16" style="6" bestFit="1" customWidth="1"/>
    <col min="12042" max="12042" width="11.625" style="6" bestFit="1" customWidth="1"/>
    <col min="12043" max="12043" width="16.875" style="6" customWidth="1"/>
    <col min="12044" max="12044" width="13.25" style="6" customWidth="1"/>
    <col min="12045" max="12045" width="18.375" style="6" bestFit="1" customWidth="1"/>
    <col min="12046" max="12046" width="15" style="6" bestFit="1" customWidth="1"/>
    <col min="12047" max="12047" width="14.75" style="6" bestFit="1" customWidth="1"/>
    <col min="12048" max="12048" width="14.625" style="6" bestFit="1" customWidth="1"/>
    <col min="12049" max="12049" width="13.75" style="6" bestFit="1" customWidth="1"/>
    <col min="12050" max="12050" width="14.25" style="6" bestFit="1" customWidth="1"/>
    <col min="12051" max="12051" width="15.125" style="6" customWidth="1"/>
    <col min="12052" max="12052" width="20.5" style="6" bestFit="1" customWidth="1"/>
    <col min="12053" max="12053" width="27.875" style="6" bestFit="1" customWidth="1"/>
    <col min="12054" max="12054" width="6.875" style="6" bestFit="1" customWidth="1"/>
    <col min="12055" max="12055" width="5" style="6" bestFit="1" customWidth="1"/>
    <col min="12056" max="12056" width="8" style="6" bestFit="1" customWidth="1"/>
    <col min="12057" max="12057" width="11.875" style="6" bestFit="1" customWidth="1"/>
    <col min="12058" max="12286" width="9" style="6"/>
    <col min="12287" max="12287" width="3.875" style="6" bestFit="1" customWidth="1"/>
    <col min="12288" max="12288" width="16" style="6" bestFit="1" customWidth="1"/>
    <col min="12289" max="12289" width="16.625" style="6" bestFit="1" customWidth="1"/>
    <col min="12290" max="12290" width="13.5" style="6" bestFit="1" customWidth="1"/>
    <col min="12291" max="12292" width="10.875" style="6" bestFit="1" customWidth="1"/>
    <col min="12293" max="12293" width="6.25" style="6" bestFit="1" customWidth="1"/>
    <col min="12294" max="12294" width="8.875" style="6" bestFit="1" customWidth="1"/>
    <col min="12295" max="12295" width="13.875" style="6" bestFit="1" customWidth="1"/>
    <col min="12296" max="12296" width="13.25" style="6" bestFit="1" customWidth="1"/>
    <col min="12297" max="12297" width="16" style="6" bestFit="1" customWidth="1"/>
    <col min="12298" max="12298" width="11.625" style="6" bestFit="1" customWidth="1"/>
    <col min="12299" max="12299" width="16.875" style="6" customWidth="1"/>
    <col min="12300" max="12300" width="13.25" style="6" customWidth="1"/>
    <col min="12301" max="12301" width="18.375" style="6" bestFit="1" customWidth="1"/>
    <col min="12302" max="12302" width="15" style="6" bestFit="1" customWidth="1"/>
    <col min="12303" max="12303" width="14.75" style="6" bestFit="1" customWidth="1"/>
    <col min="12304" max="12304" width="14.625" style="6" bestFit="1" customWidth="1"/>
    <col min="12305" max="12305" width="13.75" style="6" bestFit="1" customWidth="1"/>
    <col min="12306" max="12306" width="14.25" style="6" bestFit="1" customWidth="1"/>
    <col min="12307" max="12307" width="15.125" style="6" customWidth="1"/>
    <col min="12308" max="12308" width="20.5" style="6" bestFit="1" customWidth="1"/>
    <col min="12309" max="12309" width="27.875" style="6" bestFit="1" customWidth="1"/>
    <col min="12310" max="12310" width="6.875" style="6" bestFit="1" customWidth="1"/>
    <col min="12311" max="12311" width="5" style="6" bestFit="1" customWidth="1"/>
    <col min="12312" max="12312" width="8" style="6" bestFit="1" customWidth="1"/>
    <col min="12313" max="12313" width="11.875" style="6" bestFit="1" customWidth="1"/>
    <col min="12314" max="12542" width="9" style="6"/>
    <col min="12543" max="12543" width="3.875" style="6" bestFit="1" customWidth="1"/>
    <col min="12544" max="12544" width="16" style="6" bestFit="1" customWidth="1"/>
    <col min="12545" max="12545" width="16.625" style="6" bestFit="1" customWidth="1"/>
    <col min="12546" max="12546" width="13.5" style="6" bestFit="1" customWidth="1"/>
    <col min="12547" max="12548" width="10.875" style="6" bestFit="1" customWidth="1"/>
    <col min="12549" max="12549" width="6.25" style="6" bestFit="1" customWidth="1"/>
    <col min="12550" max="12550" width="8.875" style="6" bestFit="1" customWidth="1"/>
    <col min="12551" max="12551" width="13.875" style="6" bestFit="1" customWidth="1"/>
    <col min="12552" max="12552" width="13.25" style="6" bestFit="1" customWidth="1"/>
    <col min="12553" max="12553" width="16" style="6" bestFit="1" customWidth="1"/>
    <col min="12554" max="12554" width="11.625" style="6" bestFit="1" customWidth="1"/>
    <col min="12555" max="12555" width="16.875" style="6" customWidth="1"/>
    <col min="12556" max="12556" width="13.25" style="6" customWidth="1"/>
    <col min="12557" max="12557" width="18.375" style="6" bestFit="1" customWidth="1"/>
    <col min="12558" max="12558" width="15" style="6" bestFit="1" customWidth="1"/>
    <col min="12559" max="12559" width="14.75" style="6" bestFit="1" customWidth="1"/>
    <col min="12560" max="12560" width="14.625" style="6" bestFit="1" customWidth="1"/>
    <col min="12561" max="12561" width="13.75" style="6" bestFit="1" customWidth="1"/>
    <col min="12562" max="12562" width="14.25" style="6" bestFit="1" customWidth="1"/>
    <col min="12563" max="12563" width="15.125" style="6" customWidth="1"/>
    <col min="12564" max="12564" width="20.5" style="6" bestFit="1" customWidth="1"/>
    <col min="12565" max="12565" width="27.875" style="6" bestFit="1" customWidth="1"/>
    <col min="12566" max="12566" width="6.875" style="6" bestFit="1" customWidth="1"/>
    <col min="12567" max="12567" width="5" style="6" bestFit="1" customWidth="1"/>
    <col min="12568" max="12568" width="8" style="6" bestFit="1" customWidth="1"/>
    <col min="12569" max="12569" width="11.875" style="6" bestFit="1" customWidth="1"/>
    <col min="12570" max="12798" width="9" style="6"/>
    <col min="12799" max="12799" width="3.875" style="6" bestFit="1" customWidth="1"/>
    <col min="12800" max="12800" width="16" style="6" bestFit="1" customWidth="1"/>
    <col min="12801" max="12801" width="16.625" style="6" bestFit="1" customWidth="1"/>
    <col min="12802" max="12802" width="13.5" style="6" bestFit="1" customWidth="1"/>
    <col min="12803" max="12804" width="10.875" style="6" bestFit="1" customWidth="1"/>
    <col min="12805" max="12805" width="6.25" style="6" bestFit="1" customWidth="1"/>
    <col min="12806" max="12806" width="8.875" style="6" bestFit="1" customWidth="1"/>
    <col min="12807" max="12807" width="13.875" style="6" bestFit="1" customWidth="1"/>
    <col min="12808" max="12808" width="13.25" style="6" bestFit="1" customWidth="1"/>
    <col min="12809" max="12809" width="16" style="6" bestFit="1" customWidth="1"/>
    <col min="12810" max="12810" width="11.625" style="6" bestFit="1" customWidth="1"/>
    <col min="12811" max="12811" width="16.875" style="6" customWidth="1"/>
    <col min="12812" max="12812" width="13.25" style="6" customWidth="1"/>
    <col min="12813" max="12813" width="18.375" style="6" bestFit="1" customWidth="1"/>
    <col min="12814" max="12814" width="15" style="6" bestFit="1" customWidth="1"/>
    <col min="12815" max="12815" width="14.75" style="6" bestFit="1" customWidth="1"/>
    <col min="12816" max="12816" width="14.625" style="6" bestFit="1" customWidth="1"/>
    <col min="12817" max="12817" width="13.75" style="6" bestFit="1" customWidth="1"/>
    <col min="12818" max="12818" width="14.25" style="6" bestFit="1" customWidth="1"/>
    <col min="12819" max="12819" width="15.125" style="6" customWidth="1"/>
    <col min="12820" max="12820" width="20.5" style="6" bestFit="1" customWidth="1"/>
    <col min="12821" max="12821" width="27.875" style="6" bestFit="1" customWidth="1"/>
    <col min="12822" max="12822" width="6.875" style="6" bestFit="1" customWidth="1"/>
    <col min="12823" max="12823" width="5" style="6" bestFit="1" customWidth="1"/>
    <col min="12824" max="12824" width="8" style="6" bestFit="1" customWidth="1"/>
    <col min="12825" max="12825" width="11.875" style="6" bestFit="1" customWidth="1"/>
    <col min="12826" max="13054" width="9" style="6"/>
    <col min="13055" max="13055" width="3.875" style="6" bestFit="1" customWidth="1"/>
    <col min="13056" max="13056" width="16" style="6" bestFit="1" customWidth="1"/>
    <col min="13057" max="13057" width="16.625" style="6" bestFit="1" customWidth="1"/>
    <col min="13058" max="13058" width="13.5" style="6" bestFit="1" customWidth="1"/>
    <col min="13059" max="13060" width="10.875" style="6" bestFit="1" customWidth="1"/>
    <col min="13061" max="13061" width="6.25" style="6" bestFit="1" customWidth="1"/>
    <col min="13062" max="13062" width="8.875" style="6" bestFit="1" customWidth="1"/>
    <col min="13063" max="13063" width="13.875" style="6" bestFit="1" customWidth="1"/>
    <col min="13064" max="13064" width="13.25" style="6" bestFit="1" customWidth="1"/>
    <col min="13065" max="13065" width="16" style="6" bestFit="1" customWidth="1"/>
    <col min="13066" max="13066" width="11.625" style="6" bestFit="1" customWidth="1"/>
    <col min="13067" max="13067" width="16.875" style="6" customWidth="1"/>
    <col min="13068" max="13068" width="13.25" style="6" customWidth="1"/>
    <col min="13069" max="13069" width="18.375" style="6" bestFit="1" customWidth="1"/>
    <col min="13070" max="13070" width="15" style="6" bestFit="1" customWidth="1"/>
    <col min="13071" max="13071" width="14.75" style="6" bestFit="1" customWidth="1"/>
    <col min="13072" max="13072" width="14.625" style="6" bestFit="1" customWidth="1"/>
    <col min="13073" max="13073" width="13.75" style="6" bestFit="1" customWidth="1"/>
    <col min="13074" max="13074" width="14.25" style="6" bestFit="1" customWidth="1"/>
    <col min="13075" max="13075" width="15.125" style="6" customWidth="1"/>
    <col min="13076" max="13076" width="20.5" style="6" bestFit="1" customWidth="1"/>
    <col min="13077" max="13077" width="27.875" style="6" bestFit="1" customWidth="1"/>
    <col min="13078" max="13078" width="6.875" style="6" bestFit="1" customWidth="1"/>
    <col min="13079" max="13079" width="5" style="6" bestFit="1" customWidth="1"/>
    <col min="13080" max="13080" width="8" style="6" bestFit="1" customWidth="1"/>
    <col min="13081" max="13081" width="11.875" style="6" bestFit="1" customWidth="1"/>
    <col min="13082" max="13310" width="9" style="6"/>
    <col min="13311" max="13311" width="3.875" style="6" bestFit="1" customWidth="1"/>
    <col min="13312" max="13312" width="16" style="6" bestFit="1" customWidth="1"/>
    <col min="13313" max="13313" width="16.625" style="6" bestFit="1" customWidth="1"/>
    <col min="13314" max="13314" width="13.5" style="6" bestFit="1" customWidth="1"/>
    <col min="13315" max="13316" width="10.875" style="6" bestFit="1" customWidth="1"/>
    <col min="13317" max="13317" width="6.25" style="6" bestFit="1" customWidth="1"/>
    <col min="13318" max="13318" width="8.875" style="6" bestFit="1" customWidth="1"/>
    <col min="13319" max="13319" width="13.875" style="6" bestFit="1" customWidth="1"/>
    <col min="13320" max="13320" width="13.25" style="6" bestFit="1" customWidth="1"/>
    <col min="13321" max="13321" width="16" style="6" bestFit="1" customWidth="1"/>
    <col min="13322" max="13322" width="11.625" style="6" bestFit="1" customWidth="1"/>
    <col min="13323" max="13323" width="16.875" style="6" customWidth="1"/>
    <col min="13324" max="13324" width="13.25" style="6" customWidth="1"/>
    <col min="13325" max="13325" width="18.375" style="6" bestFit="1" customWidth="1"/>
    <col min="13326" max="13326" width="15" style="6" bestFit="1" customWidth="1"/>
    <col min="13327" max="13327" width="14.75" style="6" bestFit="1" customWidth="1"/>
    <col min="13328" max="13328" width="14.625" style="6" bestFit="1" customWidth="1"/>
    <col min="13329" max="13329" width="13.75" style="6" bestFit="1" customWidth="1"/>
    <col min="13330" max="13330" width="14.25" style="6" bestFit="1" customWidth="1"/>
    <col min="13331" max="13331" width="15.125" style="6" customWidth="1"/>
    <col min="13332" max="13332" width="20.5" style="6" bestFit="1" customWidth="1"/>
    <col min="13333" max="13333" width="27.875" style="6" bestFit="1" customWidth="1"/>
    <col min="13334" max="13334" width="6.875" style="6" bestFit="1" customWidth="1"/>
    <col min="13335" max="13335" width="5" style="6" bestFit="1" customWidth="1"/>
    <col min="13336" max="13336" width="8" style="6" bestFit="1" customWidth="1"/>
    <col min="13337" max="13337" width="11.875" style="6" bestFit="1" customWidth="1"/>
    <col min="13338" max="13566" width="9" style="6"/>
    <col min="13567" max="13567" width="3.875" style="6" bestFit="1" customWidth="1"/>
    <col min="13568" max="13568" width="16" style="6" bestFit="1" customWidth="1"/>
    <col min="13569" max="13569" width="16.625" style="6" bestFit="1" customWidth="1"/>
    <col min="13570" max="13570" width="13.5" style="6" bestFit="1" customWidth="1"/>
    <col min="13571" max="13572" width="10.875" style="6" bestFit="1" customWidth="1"/>
    <col min="13573" max="13573" width="6.25" style="6" bestFit="1" customWidth="1"/>
    <col min="13574" max="13574" width="8.875" style="6" bestFit="1" customWidth="1"/>
    <col min="13575" max="13575" width="13.875" style="6" bestFit="1" customWidth="1"/>
    <col min="13576" max="13576" width="13.25" style="6" bestFit="1" customWidth="1"/>
    <col min="13577" max="13577" width="16" style="6" bestFit="1" customWidth="1"/>
    <col min="13578" max="13578" width="11.625" style="6" bestFit="1" customWidth="1"/>
    <col min="13579" max="13579" width="16.875" style="6" customWidth="1"/>
    <col min="13580" max="13580" width="13.25" style="6" customWidth="1"/>
    <col min="13581" max="13581" width="18.375" style="6" bestFit="1" customWidth="1"/>
    <col min="13582" max="13582" width="15" style="6" bestFit="1" customWidth="1"/>
    <col min="13583" max="13583" width="14.75" style="6" bestFit="1" customWidth="1"/>
    <col min="13584" max="13584" width="14.625" style="6" bestFit="1" customWidth="1"/>
    <col min="13585" max="13585" width="13.75" style="6" bestFit="1" customWidth="1"/>
    <col min="13586" max="13586" width="14.25" style="6" bestFit="1" customWidth="1"/>
    <col min="13587" max="13587" width="15.125" style="6" customWidth="1"/>
    <col min="13588" max="13588" width="20.5" style="6" bestFit="1" customWidth="1"/>
    <col min="13589" max="13589" width="27.875" style="6" bestFit="1" customWidth="1"/>
    <col min="13590" max="13590" width="6.875" style="6" bestFit="1" customWidth="1"/>
    <col min="13591" max="13591" width="5" style="6" bestFit="1" customWidth="1"/>
    <col min="13592" max="13592" width="8" style="6" bestFit="1" customWidth="1"/>
    <col min="13593" max="13593" width="11.875" style="6" bestFit="1" customWidth="1"/>
    <col min="13594" max="13822" width="9" style="6"/>
    <col min="13823" max="13823" width="3.875" style="6" bestFit="1" customWidth="1"/>
    <col min="13824" max="13824" width="16" style="6" bestFit="1" customWidth="1"/>
    <col min="13825" max="13825" width="16.625" style="6" bestFit="1" customWidth="1"/>
    <col min="13826" max="13826" width="13.5" style="6" bestFit="1" customWidth="1"/>
    <col min="13827" max="13828" width="10.875" style="6" bestFit="1" customWidth="1"/>
    <col min="13829" max="13829" width="6.25" style="6" bestFit="1" customWidth="1"/>
    <col min="13830" max="13830" width="8.875" style="6" bestFit="1" customWidth="1"/>
    <col min="13831" max="13831" width="13.875" style="6" bestFit="1" customWidth="1"/>
    <col min="13832" max="13832" width="13.25" style="6" bestFit="1" customWidth="1"/>
    <col min="13833" max="13833" width="16" style="6" bestFit="1" customWidth="1"/>
    <col min="13834" max="13834" width="11.625" style="6" bestFit="1" customWidth="1"/>
    <col min="13835" max="13835" width="16.875" style="6" customWidth="1"/>
    <col min="13836" max="13836" width="13.25" style="6" customWidth="1"/>
    <col min="13837" max="13837" width="18.375" style="6" bestFit="1" customWidth="1"/>
    <col min="13838" max="13838" width="15" style="6" bestFit="1" customWidth="1"/>
    <col min="13839" max="13839" width="14.75" style="6" bestFit="1" customWidth="1"/>
    <col min="13840" max="13840" width="14.625" style="6" bestFit="1" customWidth="1"/>
    <col min="13841" max="13841" width="13.75" style="6" bestFit="1" customWidth="1"/>
    <col min="13842" max="13842" width="14.25" style="6" bestFit="1" customWidth="1"/>
    <col min="13843" max="13843" width="15.125" style="6" customWidth="1"/>
    <col min="13844" max="13844" width="20.5" style="6" bestFit="1" customWidth="1"/>
    <col min="13845" max="13845" width="27.875" style="6" bestFit="1" customWidth="1"/>
    <col min="13846" max="13846" width="6.875" style="6" bestFit="1" customWidth="1"/>
    <col min="13847" max="13847" width="5" style="6" bestFit="1" customWidth="1"/>
    <col min="13848" max="13848" width="8" style="6" bestFit="1" customWidth="1"/>
    <col min="13849" max="13849" width="11.875" style="6" bestFit="1" customWidth="1"/>
    <col min="13850" max="14078" width="9" style="6"/>
    <col min="14079" max="14079" width="3.875" style="6" bestFit="1" customWidth="1"/>
    <col min="14080" max="14080" width="16" style="6" bestFit="1" customWidth="1"/>
    <col min="14081" max="14081" width="16.625" style="6" bestFit="1" customWidth="1"/>
    <col min="14082" max="14082" width="13.5" style="6" bestFit="1" customWidth="1"/>
    <col min="14083" max="14084" width="10.875" style="6" bestFit="1" customWidth="1"/>
    <col min="14085" max="14085" width="6.25" style="6" bestFit="1" customWidth="1"/>
    <col min="14086" max="14086" width="8.875" style="6" bestFit="1" customWidth="1"/>
    <col min="14087" max="14087" width="13.875" style="6" bestFit="1" customWidth="1"/>
    <col min="14088" max="14088" width="13.25" style="6" bestFit="1" customWidth="1"/>
    <col min="14089" max="14089" width="16" style="6" bestFit="1" customWidth="1"/>
    <col min="14090" max="14090" width="11.625" style="6" bestFit="1" customWidth="1"/>
    <col min="14091" max="14091" width="16.875" style="6" customWidth="1"/>
    <col min="14092" max="14092" width="13.25" style="6" customWidth="1"/>
    <col min="14093" max="14093" width="18.375" style="6" bestFit="1" customWidth="1"/>
    <col min="14094" max="14094" width="15" style="6" bestFit="1" customWidth="1"/>
    <col min="14095" max="14095" width="14.75" style="6" bestFit="1" customWidth="1"/>
    <col min="14096" max="14096" width="14.625" style="6" bestFit="1" customWidth="1"/>
    <col min="14097" max="14097" width="13.75" style="6" bestFit="1" customWidth="1"/>
    <col min="14098" max="14098" width="14.25" style="6" bestFit="1" customWidth="1"/>
    <col min="14099" max="14099" width="15.125" style="6" customWidth="1"/>
    <col min="14100" max="14100" width="20.5" style="6" bestFit="1" customWidth="1"/>
    <col min="14101" max="14101" width="27.875" style="6" bestFit="1" customWidth="1"/>
    <col min="14102" max="14102" width="6.875" style="6" bestFit="1" customWidth="1"/>
    <col min="14103" max="14103" width="5" style="6" bestFit="1" customWidth="1"/>
    <col min="14104" max="14104" width="8" style="6" bestFit="1" customWidth="1"/>
    <col min="14105" max="14105" width="11.875" style="6" bestFit="1" customWidth="1"/>
    <col min="14106" max="14334" width="9" style="6"/>
    <col min="14335" max="14335" width="3.875" style="6" bestFit="1" customWidth="1"/>
    <col min="14336" max="14336" width="16" style="6" bestFit="1" customWidth="1"/>
    <col min="14337" max="14337" width="16.625" style="6" bestFit="1" customWidth="1"/>
    <col min="14338" max="14338" width="13.5" style="6" bestFit="1" customWidth="1"/>
    <col min="14339" max="14340" width="10.875" style="6" bestFit="1" customWidth="1"/>
    <col min="14341" max="14341" width="6.25" style="6" bestFit="1" customWidth="1"/>
    <col min="14342" max="14342" width="8.875" style="6" bestFit="1" customWidth="1"/>
    <col min="14343" max="14343" width="13.875" style="6" bestFit="1" customWidth="1"/>
    <col min="14344" max="14344" width="13.25" style="6" bestFit="1" customWidth="1"/>
    <col min="14345" max="14345" width="16" style="6" bestFit="1" customWidth="1"/>
    <col min="14346" max="14346" width="11.625" style="6" bestFit="1" customWidth="1"/>
    <col min="14347" max="14347" width="16.875" style="6" customWidth="1"/>
    <col min="14348" max="14348" width="13.25" style="6" customWidth="1"/>
    <col min="14349" max="14349" width="18.375" style="6" bestFit="1" customWidth="1"/>
    <col min="14350" max="14350" width="15" style="6" bestFit="1" customWidth="1"/>
    <col min="14351" max="14351" width="14.75" style="6" bestFit="1" customWidth="1"/>
    <col min="14352" max="14352" width="14.625" style="6" bestFit="1" customWidth="1"/>
    <col min="14353" max="14353" width="13.75" style="6" bestFit="1" customWidth="1"/>
    <col min="14354" max="14354" width="14.25" style="6" bestFit="1" customWidth="1"/>
    <col min="14355" max="14355" width="15.125" style="6" customWidth="1"/>
    <col min="14356" max="14356" width="20.5" style="6" bestFit="1" customWidth="1"/>
    <col min="14357" max="14357" width="27.875" style="6" bestFit="1" customWidth="1"/>
    <col min="14358" max="14358" width="6.875" style="6" bestFit="1" customWidth="1"/>
    <col min="14359" max="14359" width="5" style="6" bestFit="1" customWidth="1"/>
    <col min="14360" max="14360" width="8" style="6" bestFit="1" customWidth="1"/>
    <col min="14361" max="14361" width="11.875" style="6" bestFit="1" customWidth="1"/>
    <col min="14362" max="14590" width="9" style="6"/>
    <col min="14591" max="14591" width="3.875" style="6" bestFit="1" customWidth="1"/>
    <col min="14592" max="14592" width="16" style="6" bestFit="1" customWidth="1"/>
    <col min="14593" max="14593" width="16.625" style="6" bestFit="1" customWidth="1"/>
    <col min="14594" max="14594" width="13.5" style="6" bestFit="1" customWidth="1"/>
    <col min="14595" max="14596" width="10.875" style="6" bestFit="1" customWidth="1"/>
    <col min="14597" max="14597" width="6.25" style="6" bestFit="1" customWidth="1"/>
    <col min="14598" max="14598" width="8.875" style="6" bestFit="1" customWidth="1"/>
    <col min="14599" max="14599" width="13.875" style="6" bestFit="1" customWidth="1"/>
    <col min="14600" max="14600" width="13.25" style="6" bestFit="1" customWidth="1"/>
    <col min="14601" max="14601" width="16" style="6" bestFit="1" customWidth="1"/>
    <col min="14602" max="14602" width="11.625" style="6" bestFit="1" customWidth="1"/>
    <col min="14603" max="14603" width="16.875" style="6" customWidth="1"/>
    <col min="14604" max="14604" width="13.25" style="6" customWidth="1"/>
    <col min="14605" max="14605" width="18.375" style="6" bestFit="1" customWidth="1"/>
    <col min="14606" max="14606" width="15" style="6" bestFit="1" customWidth="1"/>
    <col min="14607" max="14607" width="14.75" style="6" bestFit="1" customWidth="1"/>
    <col min="14608" max="14608" width="14.625" style="6" bestFit="1" customWidth="1"/>
    <col min="14609" max="14609" width="13.75" style="6" bestFit="1" customWidth="1"/>
    <col min="14610" max="14610" width="14.25" style="6" bestFit="1" customWidth="1"/>
    <col min="14611" max="14611" width="15.125" style="6" customWidth="1"/>
    <col min="14612" max="14612" width="20.5" style="6" bestFit="1" customWidth="1"/>
    <col min="14613" max="14613" width="27.875" style="6" bestFit="1" customWidth="1"/>
    <col min="14614" max="14614" width="6.875" style="6" bestFit="1" customWidth="1"/>
    <col min="14615" max="14615" width="5" style="6" bestFit="1" customWidth="1"/>
    <col min="14616" max="14616" width="8" style="6" bestFit="1" customWidth="1"/>
    <col min="14617" max="14617" width="11.875" style="6" bestFit="1" customWidth="1"/>
    <col min="14618" max="14846" width="9" style="6"/>
    <col min="14847" max="14847" width="3.875" style="6" bestFit="1" customWidth="1"/>
    <col min="14848" max="14848" width="16" style="6" bestFit="1" customWidth="1"/>
    <col min="14849" max="14849" width="16.625" style="6" bestFit="1" customWidth="1"/>
    <col min="14850" max="14850" width="13.5" style="6" bestFit="1" customWidth="1"/>
    <col min="14851" max="14852" width="10.875" style="6" bestFit="1" customWidth="1"/>
    <col min="14853" max="14853" width="6.25" style="6" bestFit="1" customWidth="1"/>
    <col min="14854" max="14854" width="8.875" style="6" bestFit="1" customWidth="1"/>
    <col min="14855" max="14855" width="13.875" style="6" bestFit="1" customWidth="1"/>
    <col min="14856" max="14856" width="13.25" style="6" bestFit="1" customWidth="1"/>
    <col min="14857" max="14857" width="16" style="6" bestFit="1" customWidth="1"/>
    <col min="14858" max="14858" width="11.625" style="6" bestFit="1" customWidth="1"/>
    <col min="14859" max="14859" width="16.875" style="6" customWidth="1"/>
    <col min="14860" max="14860" width="13.25" style="6" customWidth="1"/>
    <col min="14861" max="14861" width="18.375" style="6" bestFit="1" customWidth="1"/>
    <col min="14862" max="14862" width="15" style="6" bestFit="1" customWidth="1"/>
    <col min="14863" max="14863" width="14.75" style="6" bestFit="1" customWidth="1"/>
    <col min="14864" max="14864" width="14.625" style="6" bestFit="1" customWidth="1"/>
    <col min="14865" max="14865" width="13.75" style="6" bestFit="1" customWidth="1"/>
    <col min="14866" max="14866" width="14.25" style="6" bestFit="1" customWidth="1"/>
    <col min="14867" max="14867" width="15.125" style="6" customWidth="1"/>
    <col min="14868" max="14868" width="20.5" style="6" bestFit="1" customWidth="1"/>
    <col min="14869" max="14869" width="27.875" style="6" bestFit="1" customWidth="1"/>
    <col min="14870" max="14870" width="6.875" style="6" bestFit="1" customWidth="1"/>
    <col min="14871" max="14871" width="5" style="6" bestFit="1" customWidth="1"/>
    <col min="14872" max="14872" width="8" style="6" bestFit="1" customWidth="1"/>
    <col min="14873" max="14873" width="11.875" style="6" bestFit="1" customWidth="1"/>
    <col min="14874" max="15102" width="9" style="6"/>
    <col min="15103" max="15103" width="3.875" style="6" bestFit="1" customWidth="1"/>
    <col min="15104" max="15104" width="16" style="6" bestFit="1" customWidth="1"/>
    <col min="15105" max="15105" width="16.625" style="6" bestFit="1" customWidth="1"/>
    <col min="15106" max="15106" width="13.5" style="6" bestFit="1" customWidth="1"/>
    <col min="15107" max="15108" width="10.875" style="6" bestFit="1" customWidth="1"/>
    <col min="15109" max="15109" width="6.25" style="6" bestFit="1" customWidth="1"/>
    <col min="15110" max="15110" width="8.875" style="6" bestFit="1" customWidth="1"/>
    <col min="15111" max="15111" width="13.875" style="6" bestFit="1" customWidth="1"/>
    <col min="15112" max="15112" width="13.25" style="6" bestFit="1" customWidth="1"/>
    <col min="15113" max="15113" width="16" style="6" bestFit="1" customWidth="1"/>
    <col min="15114" max="15114" width="11.625" style="6" bestFit="1" customWidth="1"/>
    <col min="15115" max="15115" width="16.875" style="6" customWidth="1"/>
    <col min="15116" max="15116" width="13.25" style="6" customWidth="1"/>
    <col min="15117" max="15117" width="18.375" style="6" bestFit="1" customWidth="1"/>
    <col min="15118" max="15118" width="15" style="6" bestFit="1" customWidth="1"/>
    <col min="15119" max="15119" width="14.75" style="6" bestFit="1" customWidth="1"/>
    <col min="15120" max="15120" width="14.625" style="6" bestFit="1" customWidth="1"/>
    <col min="15121" max="15121" width="13.75" style="6" bestFit="1" customWidth="1"/>
    <col min="15122" max="15122" width="14.25" style="6" bestFit="1" customWidth="1"/>
    <col min="15123" max="15123" width="15.125" style="6" customWidth="1"/>
    <col min="15124" max="15124" width="20.5" style="6" bestFit="1" customWidth="1"/>
    <col min="15125" max="15125" width="27.875" style="6" bestFit="1" customWidth="1"/>
    <col min="15126" max="15126" width="6.875" style="6" bestFit="1" customWidth="1"/>
    <col min="15127" max="15127" width="5" style="6" bestFit="1" customWidth="1"/>
    <col min="15128" max="15128" width="8" style="6" bestFit="1" customWidth="1"/>
    <col min="15129" max="15129" width="11.875" style="6" bestFit="1" customWidth="1"/>
    <col min="15130" max="15358" width="9" style="6"/>
    <col min="15359" max="15359" width="3.875" style="6" bestFit="1" customWidth="1"/>
    <col min="15360" max="15360" width="16" style="6" bestFit="1" customWidth="1"/>
    <col min="15361" max="15361" width="16.625" style="6" bestFit="1" customWidth="1"/>
    <col min="15362" max="15362" width="13.5" style="6" bestFit="1" customWidth="1"/>
    <col min="15363" max="15364" width="10.875" style="6" bestFit="1" customWidth="1"/>
    <col min="15365" max="15365" width="6.25" style="6" bestFit="1" customWidth="1"/>
    <col min="15366" max="15366" width="8.875" style="6" bestFit="1" customWidth="1"/>
    <col min="15367" max="15367" width="13.875" style="6" bestFit="1" customWidth="1"/>
    <col min="15368" max="15368" width="13.25" style="6" bestFit="1" customWidth="1"/>
    <col min="15369" max="15369" width="16" style="6" bestFit="1" customWidth="1"/>
    <col min="15370" max="15370" width="11.625" style="6" bestFit="1" customWidth="1"/>
    <col min="15371" max="15371" width="16.875" style="6" customWidth="1"/>
    <col min="15372" max="15372" width="13.25" style="6" customWidth="1"/>
    <col min="15373" max="15373" width="18.375" style="6" bestFit="1" customWidth="1"/>
    <col min="15374" max="15374" width="15" style="6" bestFit="1" customWidth="1"/>
    <col min="15375" max="15375" width="14.75" style="6" bestFit="1" customWidth="1"/>
    <col min="15376" max="15376" width="14.625" style="6" bestFit="1" customWidth="1"/>
    <col min="15377" max="15377" width="13.75" style="6" bestFit="1" customWidth="1"/>
    <col min="15378" max="15378" width="14.25" style="6" bestFit="1" customWidth="1"/>
    <col min="15379" max="15379" width="15.125" style="6" customWidth="1"/>
    <col min="15380" max="15380" width="20.5" style="6" bestFit="1" customWidth="1"/>
    <col min="15381" max="15381" width="27.875" style="6" bestFit="1" customWidth="1"/>
    <col min="15382" max="15382" width="6.875" style="6" bestFit="1" customWidth="1"/>
    <col min="15383" max="15383" width="5" style="6" bestFit="1" customWidth="1"/>
    <col min="15384" max="15384" width="8" style="6" bestFit="1" customWidth="1"/>
    <col min="15385" max="15385" width="11.875" style="6" bestFit="1" customWidth="1"/>
    <col min="15386" max="15614" width="9" style="6"/>
    <col min="15615" max="15615" width="3.875" style="6" bestFit="1" customWidth="1"/>
    <col min="15616" max="15616" width="16" style="6" bestFit="1" customWidth="1"/>
    <col min="15617" max="15617" width="16.625" style="6" bestFit="1" customWidth="1"/>
    <col min="15618" max="15618" width="13.5" style="6" bestFit="1" customWidth="1"/>
    <col min="15619" max="15620" width="10.875" style="6" bestFit="1" customWidth="1"/>
    <col min="15621" max="15621" width="6.25" style="6" bestFit="1" customWidth="1"/>
    <col min="15622" max="15622" width="8.875" style="6" bestFit="1" customWidth="1"/>
    <col min="15623" max="15623" width="13.875" style="6" bestFit="1" customWidth="1"/>
    <col min="15624" max="15624" width="13.25" style="6" bestFit="1" customWidth="1"/>
    <col min="15625" max="15625" width="16" style="6" bestFit="1" customWidth="1"/>
    <col min="15626" max="15626" width="11.625" style="6" bestFit="1" customWidth="1"/>
    <col min="15627" max="15627" width="16.875" style="6" customWidth="1"/>
    <col min="15628" max="15628" width="13.25" style="6" customWidth="1"/>
    <col min="15629" max="15629" width="18.375" style="6" bestFit="1" customWidth="1"/>
    <col min="15630" max="15630" width="15" style="6" bestFit="1" customWidth="1"/>
    <col min="15631" max="15631" width="14.75" style="6" bestFit="1" customWidth="1"/>
    <col min="15632" max="15632" width="14.625" style="6" bestFit="1" customWidth="1"/>
    <col min="15633" max="15633" width="13.75" style="6" bestFit="1" customWidth="1"/>
    <col min="15634" max="15634" width="14.25" style="6" bestFit="1" customWidth="1"/>
    <col min="15635" max="15635" width="15.125" style="6" customWidth="1"/>
    <col min="15636" max="15636" width="20.5" style="6" bestFit="1" customWidth="1"/>
    <col min="15637" max="15637" width="27.875" style="6" bestFit="1" customWidth="1"/>
    <col min="15638" max="15638" width="6.875" style="6" bestFit="1" customWidth="1"/>
    <col min="15639" max="15639" width="5" style="6" bestFit="1" customWidth="1"/>
    <col min="15640" max="15640" width="8" style="6" bestFit="1" customWidth="1"/>
    <col min="15641" max="15641" width="11.875" style="6" bestFit="1" customWidth="1"/>
    <col min="15642" max="15870" width="9" style="6"/>
    <col min="15871" max="15871" width="3.875" style="6" bestFit="1" customWidth="1"/>
    <col min="15872" max="15872" width="16" style="6" bestFit="1" customWidth="1"/>
    <col min="15873" max="15873" width="16.625" style="6" bestFit="1" customWidth="1"/>
    <col min="15874" max="15874" width="13.5" style="6" bestFit="1" customWidth="1"/>
    <col min="15875" max="15876" width="10.875" style="6" bestFit="1" customWidth="1"/>
    <col min="15877" max="15877" width="6.25" style="6" bestFit="1" customWidth="1"/>
    <col min="15878" max="15878" width="8.875" style="6" bestFit="1" customWidth="1"/>
    <col min="15879" max="15879" width="13.875" style="6" bestFit="1" customWidth="1"/>
    <col min="15880" max="15880" width="13.25" style="6" bestFit="1" customWidth="1"/>
    <col min="15881" max="15881" width="16" style="6" bestFit="1" customWidth="1"/>
    <col min="15882" max="15882" width="11.625" style="6" bestFit="1" customWidth="1"/>
    <col min="15883" max="15883" width="16.875" style="6" customWidth="1"/>
    <col min="15884" max="15884" width="13.25" style="6" customWidth="1"/>
    <col min="15885" max="15885" width="18.375" style="6" bestFit="1" customWidth="1"/>
    <col min="15886" max="15886" width="15" style="6" bestFit="1" customWidth="1"/>
    <col min="15887" max="15887" width="14.75" style="6" bestFit="1" customWidth="1"/>
    <col min="15888" max="15888" width="14.625" style="6" bestFit="1" customWidth="1"/>
    <col min="15889" max="15889" width="13.75" style="6" bestFit="1" customWidth="1"/>
    <col min="15890" max="15890" width="14.25" style="6" bestFit="1" customWidth="1"/>
    <col min="15891" max="15891" width="15.125" style="6" customWidth="1"/>
    <col min="15892" max="15892" width="20.5" style="6" bestFit="1" customWidth="1"/>
    <col min="15893" max="15893" width="27.875" style="6" bestFit="1" customWidth="1"/>
    <col min="15894" max="15894" width="6.875" style="6" bestFit="1" customWidth="1"/>
    <col min="15895" max="15895" width="5" style="6" bestFit="1" customWidth="1"/>
    <col min="15896" max="15896" width="8" style="6" bestFit="1" customWidth="1"/>
    <col min="15897" max="15897" width="11.875" style="6" bestFit="1" customWidth="1"/>
    <col min="15898" max="16126" width="9" style="6"/>
    <col min="16127" max="16127" width="3.875" style="6" bestFit="1" customWidth="1"/>
    <col min="16128" max="16128" width="16" style="6" bestFit="1" customWidth="1"/>
    <col min="16129" max="16129" width="16.625" style="6" bestFit="1" customWidth="1"/>
    <col min="16130" max="16130" width="13.5" style="6" bestFit="1" customWidth="1"/>
    <col min="16131" max="16132" width="10.875" style="6" bestFit="1" customWidth="1"/>
    <col min="16133" max="16133" width="6.25" style="6" bestFit="1" customWidth="1"/>
    <col min="16134" max="16134" width="8.875" style="6" bestFit="1" customWidth="1"/>
    <col min="16135" max="16135" width="13.875" style="6" bestFit="1" customWidth="1"/>
    <col min="16136" max="16136" width="13.25" style="6" bestFit="1" customWidth="1"/>
    <col min="16137" max="16137" width="16" style="6" bestFit="1" customWidth="1"/>
    <col min="16138" max="16138" width="11.625" style="6" bestFit="1" customWidth="1"/>
    <col min="16139" max="16139" width="16.875" style="6" customWidth="1"/>
    <col min="16140" max="16140" width="13.25" style="6" customWidth="1"/>
    <col min="16141" max="16141" width="18.375" style="6" bestFit="1" customWidth="1"/>
    <col min="16142" max="16142" width="15" style="6" bestFit="1" customWidth="1"/>
    <col min="16143" max="16143" width="14.75" style="6" bestFit="1" customWidth="1"/>
    <col min="16144" max="16144" width="14.625" style="6" bestFit="1" customWidth="1"/>
    <col min="16145" max="16145" width="13.75" style="6" bestFit="1" customWidth="1"/>
    <col min="16146" max="16146" width="14.25" style="6" bestFit="1" customWidth="1"/>
    <col min="16147" max="16147" width="15.125" style="6" customWidth="1"/>
    <col min="16148" max="16148" width="20.5" style="6" bestFit="1" customWidth="1"/>
    <col min="16149" max="16149" width="27.875" style="6" bestFit="1" customWidth="1"/>
    <col min="16150" max="16150" width="6.875" style="6" bestFit="1" customWidth="1"/>
    <col min="16151" max="16151" width="5" style="6" bestFit="1" customWidth="1"/>
    <col min="16152" max="16152" width="8" style="6" bestFit="1" customWidth="1"/>
    <col min="16153" max="16153" width="11.875" style="6" bestFit="1" customWidth="1"/>
    <col min="16154" max="16384" width="9" style="6"/>
  </cols>
  <sheetData>
    <row r="1" spans="1:35" ht="18.75">
      <c r="P1" s="23" t="s">
        <v>336</v>
      </c>
      <c r="AE1" s="23"/>
    </row>
    <row r="2" spans="1:35" ht="18.75">
      <c r="P2" s="14" t="s">
        <v>1</v>
      </c>
      <c r="AE2" s="14"/>
    </row>
    <row r="3" spans="1:35" ht="18.75">
      <c r="N3" s="348" t="s">
        <v>658</v>
      </c>
      <c r="O3" s="348"/>
      <c r="P3" s="348"/>
      <c r="AE3" s="14"/>
    </row>
    <row r="4" spans="1:35" s="103" customFormat="1" ht="18.75">
      <c r="A4" s="471" t="s">
        <v>652</v>
      </c>
      <c r="B4" s="471"/>
      <c r="C4" s="471"/>
      <c r="D4" s="471"/>
      <c r="E4" s="471"/>
      <c r="F4" s="471"/>
      <c r="G4" s="471"/>
      <c r="H4" s="471"/>
      <c r="I4" s="471"/>
      <c r="J4" s="471"/>
      <c r="K4" s="471"/>
      <c r="L4" s="471"/>
      <c r="M4" s="471"/>
      <c r="N4" s="471"/>
      <c r="O4" s="471"/>
      <c r="P4" s="471"/>
      <c r="Q4" s="7"/>
      <c r="R4" s="7"/>
      <c r="S4" s="7"/>
      <c r="T4" s="7"/>
      <c r="U4" s="7"/>
      <c r="V4" s="7"/>
      <c r="W4" s="7"/>
      <c r="X4" s="7"/>
      <c r="AE4" s="14"/>
    </row>
    <row r="5" spans="1:35" s="103" customFormat="1" ht="18.75">
      <c r="A5" s="151"/>
      <c r="B5" s="151"/>
      <c r="C5" s="151"/>
      <c r="D5" s="151"/>
      <c r="E5" s="151"/>
      <c r="F5" s="151"/>
      <c r="G5" s="151"/>
      <c r="H5" s="151"/>
      <c r="I5" s="151"/>
      <c r="J5" s="151"/>
      <c r="K5" s="151"/>
      <c r="L5" s="151"/>
      <c r="M5" s="151"/>
      <c r="N5" s="151"/>
      <c r="O5" s="151"/>
      <c r="P5" s="151"/>
      <c r="Q5" s="7"/>
      <c r="R5" s="7"/>
      <c r="S5" s="7"/>
      <c r="T5" s="7"/>
      <c r="U5" s="7"/>
      <c r="V5" s="7"/>
      <c r="W5" s="7"/>
      <c r="X5" s="7"/>
      <c r="AE5" s="14"/>
    </row>
    <row r="6" spans="1:35" ht="16.5">
      <c r="A6" s="471" t="s">
        <v>549</v>
      </c>
      <c r="B6" s="471"/>
      <c r="C6" s="471"/>
      <c r="D6" s="471"/>
      <c r="E6" s="471"/>
      <c r="F6" s="471"/>
      <c r="G6" s="471"/>
      <c r="H6" s="471"/>
      <c r="I6" s="471"/>
      <c r="J6" s="471"/>
      <c r="K6" s="471"/>
      <c r="L6" s="471"/>
      <c r="M6" s="471"/>
      <c r="N6" s="471"/>
      <c r="O6" s="471"/>
      <c r="P6" s="471"/>
      <c r="Q6" s="113"/>
      <c r="R6" s="113"/>
      <c r="S6" s="113"/>
      <c r="T6" s="113"/>
      <c r="U6" s="113"/>
      <c r="V6" s="113"/>
      <c r="W6" s="113"/>
      <c r="X6" s="113"/>
      <c r="Y6" s="113"/>
      <c r="Z6" s="113"/>
      <c r="AA6" s="113"/>
      <c r="AB6" s="113"/>
      <c r="AC6" s="113"/>
      <c r="AD6" s="113"/>
      <c r="AE6" s="113"/>
      <c r="AF6" s="113"/>
      <c r="AG6" s="113"/>
      <c r="AH6" s="113"/>
    </row>
    <row r="7" spans="1:35" s="103" customFormat="1" ht="16.5">
      <c r="A7" s="151"/>
      <c r="B7" s="151"/>
      <c r="C7" s="151"/>
      <c r="D7" s="151"/>
      <c r="E7" s="151"/>
      <c r="F7" s="151"/>
      <c r="G7" s="151"/>
      <c r="H7" s="151"/>
      <c r="I7" s="151"/>
      <c r="J7" s="151"/>
      <c r="K7" s="151"/>
      <c r="L7" s="151"/>
      <c r="M7" s="151"/>
      <c r="N7" s="151"/>
      <c r="O7" s="151"/>
      <c r="P7" s="151"/>
      <c r="Q7" s="113"/>
      <c r="R7" s="113"/>
      <c r="S7" s="113"/>
      <c r="T7" s="113"/>
      <c r="U7" s="113"/>
      <c r="V7" s="113"/>
      <c r="W7" s="113"/>
      <c r="X7" s="113"/>
      <c r="Y7" s="113"/>
      <c r="Z7" s="113"/>
      <c r="AA7" s="113"/>
      <c r="AB7" s="113"/>
      <c r="AC7" s="113"/>
      <c r="AD7" s="113"/>
      <c r="AE7" s="113"/>
      <c r="AF7" s="113"/>
      <c r="AG7" s="113"/>
      <c r="AH7" s="113"/>
    </row>
    <row r="8" spans="1:35" ht="15.75">
      <c r="A8" s="451" t="s">
        <v>166</v>
      </c>
      <c r="B8" s="451"/>
      <c r="C8" s="451"/>
      <c r="D8" s="451"/>
      <c r="E8" s="451"/>
      <c r="F8" s="451"/>
      <c r="G8" s="451"/>
      <c r="H8" s="451"/>
      <c r="I8" s="451"/>
      <c r="J8" s="451"/>
      <c r="K8" s="451"/>
      <c r="L8" s="451"/>
      <c r="M8" s="451"/>
      <c r="N8" s="451"/>
      <c r="O8" s="451"/>
      <c r="P8" s="451"/>
      <c r="Q8" s="96"/>
      <c r="R8" s="96"/>
      <c r="S8" s="96"/>
      <c r="T8" s="96"/>
      <c r="U8" s="96"/>
      <c r="V8" s="96"/>
      <c r="W8" s="96"/>
      <c r="X8" s="96"/>
      <c r="Y8" s="96"/>
      <c r="Z8" s="96"/>
      <c r="AA8" s="96"/>
      <c r="AB8" s="96"/>
      <c r="AC8" s="96"/>
      <c r="AD8" s="96"/>
      <c r="AE8" s="96"/>
      <c r="AF8" s="96"/>
      <c r="AG8" s="96"/>
      <c r="AH8" s="96"/>
    </row>
    <row r="9" spans="1:35" s="88" customFormat="1" ht="15.75">
      <c r="A9" s="370" t="s">
        <v>299</v>
      </c>
      <c r="B9" s="370"/>
      <c r="C9" s="370"/>
      <c r="D9" s="370"/>
      <c r="E9" s="370"/>
      <c r="F9" s="370"/>
      <c r="G9" s="370"/>
      <c r="H9" s="370"/>
      <c r="I9" s="370"/>
      <c r="J9" s="370"/>
      <c r="K9" s="370"/>
      <c r="L9" s="370"/>
      <c r="M9" s="370"/>
      <c r="N9" s="370"/>
      <c r="O9" s="370"/>
      <c r="P9" s="370"/>
      <c r="Q9" s="91"/>
      <c r="R9" s="91"/>
      <c r="S9" s="91"/>
      <c r="T9" s="91"/>
      <c r="U9" s="91"/>
      <c r="V9" s="91"/>
      <c r="W9" s="91"/>
      <c r="X9" s="91"/>
      <c r="Y9" s="91"/>
      <c r="Z9" s="91"/>
      <c r="AA9" s="91"/>
      <c r="AB9" s="91"/>
      <c r="AC9" s="91"/>
      <c r="AD9" s="91"/>
      <c r="AE9" s="91"/>
      <c r="AF9" s="91"/>
      <c r="AG9" s="91"/>
      <c r="AH9" s="91"/>
    </row>
    <row r="10" spans="1:35" s="88" customFormat="1">
      <c r="A10" s="470"/>
      <c r="B10" s="470"/>
      <c r="C10" s="470"/>
      <c r="D10" s="470"/>
      <c r="E10" s="470"/>
      <c r="F10" s="470"/>
      <c r="G10" s="470"/>
      <c r="H10" s="470"/>
      <c r="I10" s="470"/>
      <c r="J10" s="470"/>
      <c r="K10" s="470"/>
      <c r="L10" s="470"/>
      <c r="M10" s="470"/>
      <c r="N10" s="470"/>
      <c r="O10" s="470"/>
      <c r="P10" s="470"/>
      <c r="Q10" s="114"/>
      <c r="R10" s="114"/>
      <c r="S10" s="114"/>
      <c r="T10" s="114"/>
      <c r="U10" s="114"/>
      <c r="V10" s="114"/>
      <c r="W10" s="114"/>
      <c r="X10" s="114"/>
      <c r="Y10" s="114"/>
      <c r="Z10" s="114"/>
      <c r="AA10" s="114"/>
      <c r="AB10" s="114"/>
      <c r="AC10" s="114"/>
      <c r="AD10" s="114"/>
      <c r="AE10" s="114"/>
      <c r="AF10" s="114"/>
      <c r="AG10" s="114"/>
      <c r="AH10" s="114"/>
    </row>
    <row r="11" spans="1:35" s="217" customFormat="1" ht="18" customHeight="1">
      <c r="A11" s="341" t="s">
        <v>53</v>
      </c>
      <c r="B11" s="341"/>
      <c r="C11" s="341"/>
      <c r="D11" s="341"/>
      <c r="E11" s="341"/>
      <c r="F11" s="341"/>
      <c r="G11" s="341"/>
      <c r="H11" s="341"/>
      <c r="I11" s="341"/>
      <c r="J11" s="341"/>
      <c r="K11" s="341"/>
      <c r="L11" s="341"/>
      <c r="M11" s="341"/>
      <c r="N11" s="341"/>
      <c r="O11" s="341"/>
      <c r="P11" s="341"/>
      <c r="Q11" s="230"/>
      <c r="R11" s="230"/>
      <c r="S11" s="230"/>
      <c r="T11" s="230"/>
      <c r="U11" s="230"/>
      <c r="V11" s="230"/>
      <c r="W11" s="230"/>
      <c r="X11" s="230"/>
      <c r="Y11" s="230"/>
      <c r="Z11" s="230"/>
      <c r="AA11" s="230"/>
      <c r="AB11" s="230"/>
      <c r="AC11" s="230"/>
      <c r="AD11" s="230"/>
      <c r="AE11" s="230"/>
      <c r="AF11" s="230"/>
      <c r="AG11" s="230"/>
      <c r="AH11" s="230"/>
    </row>
    <row r="12" spans="1:35">
      <c r="A12" s="493"/>
      <c r="B12" s="493"/>
      <c r="C12" s="493"/>
      <c r="D12" s="493"/>
      <c r="E12" s="493"/>
      <c r="F12" s="493"/>
      <c r="G12" s="493"/>
      <c r="H12" s="493"/>
      <c r="I12" s="493"/>
      <c r="J12" s="493"/>
      <c r="K12" s="493"/>
      <c r="L12" s="493"/>
      <c r="M12" s="493"/>
      <c r="N12" s="493"/>
      <c r="O12" s="493"/>
      <c r="P12" s="493"/>
      <c r="Q12" s="493"/>
      <c r="R12" s="493"/>
      <c r="S12" s="493"/>
      <c r="T12" s="493"/>
      <c r="U12" s="493"/>
      <c r="V12" s="493"/>
      <c r="W12" s="493"/>
      <c r="X12" s="493"/>
      <c r="Y12" s="493"/>
      <c r="Z12" s="493"/>
      <c r="AA12" s="493"/>
      <c r="AB12" s="493"/>
      <c r="AC12" s="493"/>
      <c r="AD12" s="493"/>
      <c r="AE12" s="493"/>
      <c r="AF12" s="493"/>
      <c r="AG12" s="493"/>
      <c r="AH12" s="493"/>
    </row>
    <row r="13" spans="1:35" s="9" customFormat="1" ht="75.75" customHeight="1">
      <c r="A13" s="489" t="s">
        <v>167</v>
      </c>
      <c r="B13" s="489" t="s">
        <v>31</v>
      </c>
      <c r="C13" s="489" t="s">
        <v>303</v>
      </c>
      <c r="D13" s="476" t="s">
        <v>69</v>
      </c>
      <c r="E13" s="476"/>
      <c r="F13" s="476"/>
      <c r="G13" s="489" t="s">
        <v>64</v>
      </c>
      <c r="H13" s="494" t="s">
        <v>45</v>
      </c>
      <c r="I13" s="495"/>
      <c r="J13" s="495"/>
      <c r="K13" s="495"/>
      <c r="L13" s="496"/>
      <c r="M13" s="480" t="s">
        <v>496</v>
      </c>
      <c r="N13" s="481"/>
      <c r="O13" s="481"/>
      <c r="P13" s="482"/>
      <c r="Q13" s="480" t="s">
        <v>497</v>
      </c>
      <c r="R13" s="481"/>
      <c r="S13" s="481"/>
      <c r="T13" s="482"/>
      <c r="U13" s="477" t="s">
        <v>639</v>
      </c>
      <c r="V13" s="485" t="s">
        <v>638</v>
      </c>
      <c r="W13" s="486"/>
      <c r="X13" s="483" t="s">
        <v>138</v>
      </c>
      <c r="Y13" s="474" t="s">
        <v>94</v>
      </c>
      <c r="Z13" s="474"/>
      <c r="AA13" s="473" t="s">
        <v>486</v>
      </c>
      <c r="AB13" s="473"/>
      <c r="AC13" s="473"/>
      <c r="AD13" s="473"/>
      <c r="AE13" s="477" t="s">
        <v>70</v>
      </c>
      <c r="AF13" s="473" t="s">
        <v>42</v>
      </c>
      <c r="AG13" s="473"/>
      <c r="AH13" s="475" t="s">
        <v>365</v>
      </c>
      <c r="AI13" s="6"/>
    </row>
    <row r="14" spans="1:35" s="9" customFormat="1" ht="213.75" customHeight="1">
      <c r="A14" s="490"/>
      <c r="B14" s="490"/>
      <c r="C14" s="490"/>
      <c r="D14" s="475" t="s">
        <v>91</v>
      </c>
      <c r="E14" s="475"/>
      <c r="F14" s="475" t="s">
        <v>345</v>
      </c>
      <c r="G14" s="490"/>
      <c r="H14" s="489" t="s">
        <v>63</v>
      </c>
      <c r="I14" s="475" t="s">
        <v>62</v>
      </c>
      <c r="J14" s="475"/>
      <c r="K14" s="489" t="s">
        <v>65</v>
      </c>
      <c r="L14" s="489" t="s">
        <v>487</v>
      </c>
      <c r="M14" s="483" t="s">
        <v>87</v>
      </c>
      <c r="N14" s="483" t="s">
        <v>85</v>
      </c>
      <c r="O14" s="474" t="s">
        <v>354</v>
      </c>
      <c r="P14" s="474"/>
      <c r="Q14" s="483" t="s">
        <v>86</v>
      </c>
      <c r="R14" s="483" t="s">
        <v>68</v>
      </c>
      <c r="S14" s="474" t="s">
        <v>306</v>
      </c>
      <c r="T14" s="474"/>
      <c r="U14" s="478"/>
      <c r="V14" s="487"/>
      <c r="W14" s="488"/>
      <c r="X14" s="492"/>
      <c r="Y14" s="474"/>
      <c r="Z14" s="474"/>
      <c r="AA14" s="472" t="s">
        <v>93</v>
      </c>
      <c r="AB14" s="472"/>
      <c r="AC14" s="476" t="s">
        <v>308</v>
      </c>
      <c r="AD14" s="476"/>
      <c r="AE14" s="478"/>
      <c r="AF14" s="473" t="s">
        <v>309</v>
      </c>
      <c r="AG14" s="473" t="s">
        <v>642</v>
      </c>
      <c r="AH14" s="475"/>
      <c r="AI14" s="6"/>
    </row>
    <row r="15" spans="1:35" s="9" customFormat="1" ht="43.5" customHeight="1">
      <c r="A15" s="491"/>
      <c r="B15" s="491"/>
      <c r="C15" s="491"/>
      <c r="D15" s="123" t="s">
        <v>89</v>
      </c>
      <c r="E15" s="123" t="s">
        <v>90</v>
      </c>
      <c r="F15" s="475"/>
      <c r="G15" s="491"/>
      <c r="H15" s="491"/>
      <c r="I15" s="125" t="s">
        <v>66</v>
      </c>
      <c r="J15" s="125" t="s">
        <v>67</v>
      </c>
      <c r="K15" s="491"/>
      <c r="L15" s="491"/>
      <c r="M15" s="484"/>
      <c r="N15" s="484"/>
      <c r="O15" s="32" t="s">
        <v>34</v>
      </c>
      <c r="P15" s="32" t="s">
        <v>35</v>
      </c>
      <c r="Q15" s="484"/>
      <c r="R15" s="484"/>
      <c r="S15" s="32" t="s">
        <v>34</v>
      </c>
      <c r="T15" s="32" t="s">
        <v>35</v>
      </c>
      <c r="U15" s="479"/>
      <c r="V15" s="174" t="s">
        <v>653</v>
      </c>
      <c r="W15" s="159" t="s">
        <v>311</v>
      </c>
      <c r="X15" s="484"/>
      <c r="Y15" s="32" t="s">
        <v>34</v>
      </c>
      <c r="Z15" s="32" t="s">
        <v>35</v>
      </c>
      <c r="AA15" s="74" t="s">
        <v>36</v>
      </c>
      <c r="AB15" s="74" t="s">
        <v>37</v>
      </c>
      <c r="AC15" s="74" t="s">
        <v>36</v>
      </c>
      <c r="AD15" s="74" t="s">
        <v>37</v>
      </c>
      <c r="AE15" s="479"/>
      <c r="AF15" s="473"/>
      <c r="AG15" s="473"/>
      <c r="AH15" s="475"/>
      <c r="AI15" s="6"/>
    </row>
    <row r="16" spans="1:35" s="9" customFormat="1" ht="15" customHeight="1">
      <c r="A16" s="39">
        <v>1</v>
      </c>
      <c r="B16" s="39">
        <v>2</v>
      </c>
      <c r="C16" s="39">
        <v>3</v>
      </c>
      <c r="D16" s="39">
        <v>4</v>
      </c>
      <c r="E16" s="39">
        <v>5</v>
      </c>
      <c r="F16" s="39">
        <v>6</v>
      </c>
      <c r="G16" s="39">
        <v>7</v>
      </c>
      <c r="H16" s="39">
        <v>8</v>
      </c>
      <c r="I16" s="39">
        <v>9</v>
      </c>
      <c r="J16" s="39">
        <v>10</v>
      </c>
      <c r="K16" s="39">
        <v>11</v>
      </c>
      <c r="L16" s="39">
        <v>12</v>
      </c>
      <c r="M16" s="39">
        <v>13</v>
      </c>
      <c r="N16" s="39">
        <v>14</v>
      </c>
      <c r="O16" s="39">
        <v>15</v>
      </c>
      <c r="P16" s="39">
        <v>16</v>
      </c>
      <c r="Q16" s="39">
        <v>17</v>
      </c>
      <c r="R16" s="39">
        <v>18</v>
      </c>
      <c r="S16" s="39">
        <v>19</v>
      </c>
      <c r="T16" s="39">
        <v>20</v>
      </c>
      <c r="U16" s="39">
        <v>21</v>
      </c>
      <c r="V16" s="39">
        <v>22</v>
      </c>
      <c r="W16" s="39">
        <v>23</v>
      </c>
      <c r="X16" s="39">
        <v>24</v>
      </c>
      <c r="Y16" s="39">
        <v>25</v>
      </c>
      <c r="Z16" s="39">
        <v>26</v>
      </c>
      <c r="AA16" s="39">
        <v>27</v>
      </c>
      <c r="AB16" s="39">
        <v>28</v>
      </c>
      <c r="AC16" s="39">
        <v>29</v>
      </c>
      <c r="AD16" s="39">
        <v>30</v>
      </c>
      <c r="AE16" s="39">
        <v>31</v>
      </c>
      <c r="AF16" s="39">
        <v>32</v>
      </c>
      <c r="AG16" s="39">
        <v>33</v>
      </c>
      <c r="AH16" s="39">
        <v>34</v>
      </c>
      <c r="AI16" s="6"/>
    </row>
    <row r="17" spans="1:34" s="9" customFormat="1" ht="15.75">
      <c r="A17" s="40" t="s">
        <v>606</v>
      </c>
      <c r="B17" s="197" t="s">
        <v>606</v>
      </c>
      <c r="C17" s="201" t="s">
        <v>606</v>
      </c>
      <c r="D17" s="201" t="s">
        <v>606</v>
      </c>
      <c r="E17" s="201" t="s">
        <v>606</v>
      </c>
      <c r="F17" s="201" t="s">
        <v>606</v>
      </c>
      <c r="G17" s="201" t="s">
        <v>606</v>
      </c>
      <c r="H17" s="201" t="s">
        <v>606</v>
      </c>
      <c r="I17" s="201" t="s">
        <v>606</v>
      </c>
      <c r="J17" s="201" t="s">
        <v>606</v>
      </c>
      <c r="K17" s="201" t="s">
        <v>606</v>
      </c>
      <c r="L17" s="201" t="s">
        <v>606</v>
      </c>
      <c r="M17" s="201" t="s">
        <v>606</v>
      </c>
      <c r="N17" s="201" t="s">
        <v>606</v>
      </c>
      <c r="O17" s="201" t="s">
        <v>606</v>
      </c>
      <c r="P17" s="201" t="s">
        <v>606</v>
      </c>
      <c r="Q17" s="201" t="s">
        <v>606</v>
      </c>
      <c r="R17" s="201" t="s">
        <v>606</v>
      </c>
      <c r="S17" s="201" t="s">
        <v>606</v>
      </c>
      <c r="T17" s="201" t="s">
        <v>606</v>
      </c>
      <c r="U17" s="201" t="s">
        <v>606</v>
      </c>
      <c r="V17" s="201" t="s">
        <v>606</v>
      </c>
      <c r="W17" s="201" t="s">
        <v>606</v>
      </c>
      <c r="X17" s="201" t="s">
        <v>606</v>
      </c>
      <c r="Y17" s="201" t="s">
        <v>606</v>
      </c>
      <c r="Z17" s="201" t="s">
        <v>606</v>
      </c>
      <c r="AA17" s="201" t="s">
        <v>606</v>
      </c>
      <c r="AB17" s="201" t="s">
        <v>606</v>
      </c>
      <c r="AC17" s="201" t="s">
        <v>606</v>
      </c>
      <c r="AD17" s="201" t="s">
        <v>606</v>
      </c>
      <c r="AE17" s="201" t="s">
        <v>606</v>
      </c>
      <c r="AF17" s="201" t="s">
        <v>606</v>
      </c>
      <c r="AG17" s="201" t="s">
        <v>606</v>
      </c>
      <c r="AH17" s="201" t="s">
        <v>606</v>
      </c>
    </row>
    <row r="18" spans="1:34" ht="15.75">
      <c r="A18" s="154"/>
      <c r="B18" s="149"/>
    </row>
    <row r="20" spans="1:34">
      <c r="R20" s="10"/>
    </row>
  </sheetData>
  <mergeCells count="40">
    <mergeCell ref="N3:P3"/>
    <mergeCell ref="AH13:AH15"/>
    <mergeCell ref="S14:T14"/>
    <mergeCell ref="Q13:T13"/>
    <mergeCell ref="Q14:Q15"/>
    <mergeCell ref="X13:X15"/>
    <mergeCell ref="AF13:AG13"/>
    <mergeCell ref="AG14:AG15"/>
    <mergeCell ref="AE13:AE15"/>
    <mergeCell ref="AF14:AF15"/>
    <mergeCell ref="AC14:AD14"/>
    <mergeCell ref="A12:AH12"/>
    <mergeCell ref="H13:L13"/>
    <mergeCell ref="N14:N15"/>
    <mergeCell ref="I14:J14"/>
    <mergeCell ref="R14:R15"/>
    <mergeCell ref="A13:A15"/>
    <mergeCell ref="H14:H15"/>
    <mergeCell ref="L14:L15"/>
    <mergeCell ref="B13:B15"/>
    <mergeCell ref="C13:C15"/>
    <mergeCell ref="F14:F15"/>
    <mergeCell ref="K14:K15"/>
    <mergeCell ref="G13:G15"/>
    <mergeCell ref="AA14:AB14"/>
    <mergeCell ref="AA13:AD13"/>
    <mergeCell ref="O14:P14"/>
    <mergeCell ref="D14:E14"/>
    <mergeCell ref="D13:F13"/>
    <mergeCell ref="Y13:Z14"/>
    <mergeCell ref="U13:U15"/>
    <mergeCell ref="M13:P13"/>
    <mergeCell ref="M14:M15"/>
    <mergeCell ref="V13:W14"/>
    <mergeCell ref="A11:P11"/>
    <mergeCell ref="A8:P8"/>
    <mergeCell ref="A9:P9"/>
    <mergeCell ref="A10:P10"/>
    <mergeCell ref="A4:P4"/>
    <mergeCell ref="A6:P6"/>
  </mergeCells>
  <pageMargins left="0.70866141732283472" right="0.70866141732283472" top="0.74803149606299213" bottom="0.74803149606299213" header="0.31496062992125984" footer="0.31496062992125984"/>
  <pageSetup paperSize="8" scale="65" fitToWidth="2" orientation="landscape" r:id="rId1"/>
  <headerFooter differentFirst="1">
    <oddHeader>&amp;C&amp;P</oddHeader>
  </headerFooter>
  <colBreaks count="1" manualBreakCount="1">
    <brk id="16" max="14" man="1"/>
  </colBreaks>
</worksheet>
</file>

<file path=xl/worksheets/sheet16.xml><?xml version="1.0" encoding="utf-8"?>
<worksheet xmlns="http://schemas.openxmlformats.org/spreadsheetml/2006/main" xmlns:r="http://schemas.openxmlformats.org/officeDocument/2006/relationships">
  <sheetPr>
    <tabColor theme="0"/>
  </sheetPr>
  <dimension ref="A1:AZ162"/>
  <sheetViews>
    <sheetView topLeftCell="A10" zoomScaleNormal="100" workbookViewId="0">
      <selection activeCell="D19" sqref="D19:O154"/>
    </sheetView>
  </sheetViews>
  <sheetFormatPr defaultRowHeight="15"/>
  <cols>
    <col min="1" max="1" width="11.375" style="166" customWidth="1"/>
    <col min="2" max="2" width="39.375" style="10" customWidth="1"/>
    <col min="3" max="3" width="11.875" style="10" customWidth="1"/>
    <col min="4" max="4" width="10.125" style="10" customWidth="1"/>
    <col min="5" max="5" width="10.5" style="10" customWidth="1"/>
    <col min="6" max="6" width="10.625" style="10" customWidth="1"/>
    <col min="7" max="7" width="17.875" style="10" customWidth="1"/>
    <col min="8" max="8" width="15.375" style="10" customWidth="1"/>
    <col min="9" max="9" width="18.625" style="10" customWidth="1"/>
    <col min="10" max="10" width="14.5" style="10" customWidth="1"/>
    <col min="11" max="11" width="17.375" style="10" customWidth="1"/>
    <col min="12" max="12" width="15.125" style="10" customWidth="1"/>
    <col min="13" max="13" width="18.5" style="10" customWidth="1"/>
    <col min="14" max="14" width="17" style="10" customWidth="1"/>
    <col min="15" max="15" width="17.625" style="10" customWidth="1"/>
    <col min="16" max="16" width="9" style="10" customWidth="1"/>
    <col min="17" max="17" width="17.75" style="7" customWidth="1"/>
    <col min="18" max="18" width="18.375" style="7" customWidth="1"/>
    <col min="19" max="19" width="9.125" style="7" customWidth="1"/>
    <col min="20" max="20" width="9" style="7" customWidth="1"/>
    <col min="21" max="21" width="22" style="7" customWidth="1"/>
    <col min="22" max="22" width="22.625" style="7" customWidth="1"/>
    <col min="23" max="23" width="14.875" style="7" customWidth="1"/>
    <col min="24" max="24" width="10.625" style="103" customWidth="1"/>
    <col min="25" max="25" width="9.25" style="103" customWidth="1"/>
    <col min="26" max="26" width="11.125" style="103" customWidth="1"/>
    <col min="27" max="27" width="11.875" style="103" customWidth="1"/>
    <col min="28" max="28" width="15.625" style="103" customWidth="1"/>
    <col min="29" max="30" width="15.875" style="103" customWidth="1"/>
    <col min="31" max="31" width="20.75" style="103" customWidth="1"/>
    <col min="32" max="32" width="18.375" style="103" customWidth="1"/>
    <col min="33" max="33" width="29" style="103" customWidth="1"/>
    <col min="34" max="253" width="9" style="103"/>
    <col min="254" max="254" width="3.875" style="103" bestFit="1" customWidth="1"/>
    <col min="255" max="255" width="16" style="103" bestFit="1" customWidth="1"/>
    <col min="256" max="256" width="16.625" style="103" bestFit="1" customWidth="1"/>
    <col min="257" max="257" width="13.5" style="103" bestFit="1" customWidth="1"/>
    <col min="258" max="259" width="10.875" style="103" bestFit="1" customWidth="1"/>
    <col min="260" max="260" width="6.25" style="103" bestFit="1" customWidth="1"/>
    <col min="261" max="261" width="8.875" style="103" bestFit="1" customWidth="1"/>
    <col min="262" max="262" width="13.875" style="103" bestFit="1" customWidth="1"/>
    <col min="263" max="263" width="13.25" style="103" bestFit="1" customWidth="1"/>
    <col min="264" max="264" width="16" style="103" bestFit="1" customWidth="1"/>
    <col min="265" max="265" width="11.625" style="103" bestFit="1" customWidth="1"/>
    <col min="266" max="266" width="16.875" style="103" customWidth="1"/>
    <col min="267" max="267" width="13.25" style="103" customWidth="1"/>
    <col min="268" max="268" width="18.375" style="103" bestFit="1" customWidth="1"/>
    <col min="269" max="269" width="15" style="103" bestFit="1" customWidth="1"/>
    <col min="270" max="270" width="14.75" style="103" bestFit="1" customWidth="1"/>
    <col min="271" max="271" width="14.625" style="103" bestFit="1" customWidth="1"/>
    <col min="272" max="272" width="13.75" style="103" bestFit="1" customWidth="1"/>
    <col min="273" max="273" width="14.25" style="103" bestFit="1" customWidth="1"/>
    <col min="274" max="274" width="15.125" style="103" customWidth="1"/>
    <col min="275" max="275" width="20.5" style="103" bestFit="1" customWidth="1"/>
    <col min="276" max="276" width="27.875" style="103" bestFit="1" customWidth="1"/>
    <col min="277" max="277" width="6.875" style="103" bestFit="1" customWidth="1"/>
    <col min="278" max="278" width="5" style="103" bestFit="1" customWidth="1"/>
    <col min="279" max="279" width="8" style="103" bestFit="1" customWidth="1"/>
    <col min="280" max="280" width="11.875" style="103" bestFit="1" customWidth="1"/>
    <col min="281" max="509" width="9" style="103"/>
    <col min="510" max="510" width="3.875" style="103" bestFit="1" customWidth="1"/>
    <col min="511" max="511" width="16" style="103" bestFit="1" customWidth="1"/>
    <col min="512" max="512" width="16.625" style="103" bestFit="1" customWidth="1"/>
    <col min="513" max="513" width="13.5" style="103" bestFit="1" customWidth="1"/>
    <col min="514" max="515" width="10.875" style="103" bestFit="1" customWidth="1"/>
    <col min="516" max="516" width="6.25" style="103" bestFit="1" customWidth="1"/>
    <col min="517" max="517" width="8.875" style="103" bestFit="1" customWidth="1"/>
    <col min="518" max="518" width="13.875" style="103" bestFit="1" customWidth="1"/>
    <col min="519" max="519" width="13.25" style="103" bestFit="1" customWidth="1"/>
    <col min="520" max="520" width="16" style="103" bestFit="1" customWidth="1"/>
    <col min="521" max="521" width="11.625" style="103" bestFit="1" customWidth="1"/>
    <col min="522" max="522" width="16.875" style="103" customWidth="1"/>
    <col min="523" max="523" width="13.25" style="103" customWidth="1"/>
    <col min="524" max="524" width="18.375" style="103" bestFit="1" customWidth="1"/>
    <col min="525" max="525" width="15" style="103" bestFit="1" customWidth="1"/>
    <col min="526" max="526" width="14.75" style="103" bestFit="1" customWidth="1"/>
    <col min="527" max="527" width="14.625" style="103" bestFit="1" customWidth="1"/>
    <col min="528" max="528" width="13.75" style="103" bestFit="1" customWidth="1"/>
    <col min="529" max="529" width="14.25" style="103" bestFit="1" customWidth="1"/>
    <col min="530" max="530" width="15.125" style="103" customWidth="1"/>
    <col min="531" max="531" width="20.5" style="103" bestFit="1" customWidth="1"/>
    <col min="532" max="532" width="27.875" style="103" bestFit="1" customWidth="1"/>
    <col min="533" max="533" width="6.875" style="103" bestFit="1" customWidth="1"/>
    <col min="534" max="534" width="5" style="103" bestFit="1" customWidth="1"/>
    <col min="535" max="535" width="8" style="103" bestFit="1" customWidth="1"/>
    <col min="536" max="536" width="11.875" style="103" bestFit="1" customWidth="1"/>
    <col min="537" max="765" width="9" style="103"/>
    <col min="766" max="766" width="3.875" style="103" bestFit="1" customWidth="1"/>
    <col min="767" max="767" width="16" style="103" bestFit="1" customWidth="1"/>
    <col min="768" max="768" width="16.625" style="103" bestFit="1" customWidth="1"/>
    <col min="769" max="769" width="13.5" style="103" bestFit="1" customWidth="1"/>
    <col min="770" max="771" width="10.875" style="103" bestFit="1" customWidth="1"/>
    <col min="772" max="772" width="6.25" style="103" bestFit="1" customWidth="1"/>
    <col min="773" max="773" width="8.875" style="103" bestFit="1" customWidth="1"/>
    <col min="774" max="774" width="13.875" style="103" bestFit="1" customWidth="1"/>
    <col min="775" max="775" width="13.25" style="103" bestFit="1" customWidth="1"/>
    <col min="776" max="776" width="16" style="103" bestFit="1" customWidth="1"/>
    <col min="777" max="777" width="11.625" style="103" bestFit="1" customWidth="1"/>
    <col min="778" max="778" width="16.875" style="103" customWidth="1"/>
    <col min="779" max="779" width="13.25" style="103" customWidth="1"/>
    <col min="780" max="780" width="18.375" style="103" bestFit="1" customWidth="1"/>
    <col min="781" max="781" width="15" style="103" bestFit="1" customWidth="1"/>
    <col min="782" max="782" width="14.75" style="103" bestFit="1" customWidth="1"/>
    <col min="783" max="783" width="14.625" style="103" bestFit="1" customWidth="1"/>
    <col min="784" max="784" width="13.75" style="103" bestFit="1" customWidth="1"/>
    <col min="785" max="785" width="14.25" style="103" bestFit="1" customWidth="1"/>
    <col min="786" max="786" width="15.125" style="103" customWidth="1"/>
    <col min="787" max="787" width="20.5" style="103" bestFit="1" customWidth="1"/>
    <col min="788" max="788" width="27.875" style="103" bestFit="1" customWidth="1"/>
    <col min="789" max="789" width="6.875" style="103" bestFit="1" customWidth="1"/>
    <col min="790" max="790" width="5" style="103" bestFit="1" customWidth="1"/>
    <col min="791" max="791" width="8" style="103" bestFit="1" customWidth="1"/>
    <col min="792" max="792" width="11.875" style="103" bestFit="1" customWidth="1"/>
    <col min="793" max="1021" width="9" style="103"/>
    <col min="1022" max="1022" width="3.875" style="103" bestFit="1" customWidth="1"/>
    <col min="1023" max="1023" width="16" style="103" bestFit="1" customWidth="1"/>
    <col min="1024" max="1024" width="16.625" style="103" bestFit="1" customWidth="1"/>
    <col min="1025" max="1025" width="13.5" style="103" bestFit="1" customWidth="1"/>
    <col min="1026" max="1027" width="10.875" style="103" bestFit="1" customWidth="1"/>
    <col min="1028" max="1028" width="6.25" style="103" bestFit="1" customWidth="1"/>
    <col min="1029" max="1029" width="8.875" style="103" bestFit="1" customWidth="1"/>
    <col min="1030" max="1030" width="13.875" style="103" bestFit="1" customWidth="1"/>
    <col min="1031" max="1031" width="13.25" style="103" bestFit="1" customWidth="1"/>
    <col min="1032" max="1032" width="16" style="103" bestFit="1" customWidth="1"/>
    <col min="1033" max="1033" width="11.625" style="103" bestFit="1" customWidth="1"/>
    <col min="1034" max="1034" width="16.875" style="103" customWidth="1"/>
    <col min="1035" max="1035" width="13.25" style="103" customWidth="1"/>
    <col min="1036" max="1036" width="18.375" style="103" bestFit="1" customWidth="1"/>
    <col min="1037" max="1037" width="15" style="103" bestFit="1" customWidth="1"/>
    <col min="1038" max="1038" width="14.75" style="103" bestFit="1" customWidth="1"/>
    <col min="1039" max="1039" width="14.625" style="103" bestFit="1" customWidth="1"/>
    <col min="1040" max="1040" width="13.75" style="103" bestFit="1" customWidth="1"/>
    <col min="1041" max="1041" width="14.25" style="103" bestFit="1" customWidth="1"/>
    <col min="1042" max="1042" width="15.125" style="103" customWidth="1"/>
    <col min="1043" max="1043" width="20.5" style="103" bestFit="1" customWidth="1"/>
    <col min="1044" max="1044" width="27.875" style="103" bestFit="1" customWidth="1"/>
    <col min="1045" max="1045" width="6.875" style="103" bestFit="1" customWidth="1"/>
    <col min="1046" max="1046" width="5" style="103" bestFit="1" customWidth="1"/>
    <col min="1047" max="1047" width="8" style="103" bestFit="1" customWidth="1"/>
    <col min="1048" max="1048" width="11.875" style="103" bestFit="1" customWidth="1"/>
    <col min="1049" max="1277" width="9" style="103"/>
    <col min="1278" max="1278" width="3.875" style="103" bestFit="1" customWidth="1"/>
    <col min="1279" max="1279" width="16" style="103" bestFit="1" customWidth="1"/>
    <col min="1280" max="1280" width="16.625" style="103" bestFit="1" customWidth="1"/>
    <col min="1281" max="1281" width="13.5" style="103" bestFit="1" customWidth="1"/>
    <col min="1282" max="1283" width="10.875" style="103" bestFit="1" customWidth="1"/>
    <col min="1284" max="1284" width="6.25" style="103" bestFit="1" customWidth="1"/>
    <col min="1285" max="1285" width="8.875" style="103" bestFit="1" customWidth="1"/>
    <col min="1286" max="1286" width="13.875" style="103" bestFit="1" customWidth="1"/>
    <col min="1287" max="1287" width="13.25" style="103" bestFit="1" customWidth="1"/>
    <col min="1288" max="1288" width="16" style="103" bestFit="1" customWidth="1"/>
    <col min="1289" max="1289" width="11.625" style="103" bestFit="1" customWidth="1"/>
    <col min="1290" max="1290" width="16.875" style="103" customWidth="1"/>
    <col min="1291" max="1291" width="13.25" style="103" customWidth="1"/>
    <col min="1292" max="1292" width="18.375" style="103" bestFit="1" customWidth="1"/>
    <col min="1293" max="1293" width="15" style="103" bestFit="1" customWidth="1"/>
    <col min="1294" max="1294" width="14.75" style="103" bestFit="1" customWidth="1"/>
    <col min="1295" max="1295" width="14.625" style="103" bestFit="1" customWidth="1"/>
    <col min="1296" max="1296" width="13.75" style="103" bestFit="1" customWidth="1"/>
    <col min="1297" max="1297" width="14.25" style="103" bestFit="1" customWidth="1"/>
    <col min="1298" max="1298" width="15.125" style="103" customWidth="1"/>
    <col min="1299" max="1299" width="20.5" style="103" bestFit="1" customWidth="1"/>
    <col min="1300" max="1300" width="27.875" style="103" bestFit="1" customWidth="1"/>
    <col min="1301" max="1301" width="6.875" style="103" bestFit="1" customWidth="1"/>
    <col min="1302" max="1302" width="5" style="103" bestFit="1" customWidth="1"/>
    <col min="1303" max="1303" width="8" style="103" bestFit="1" customWidth="1"/>
    <col min="1304" max="1304" width="11.875" style="103" bestFit="1" customWidth="1"/>
    <col min="1305" max="1533" width="9" style="103"/>
    <col min="1534" max="1534" width="3.875" style="103" bestFit="1" customWidth="1"/>
    <col min="1535" max="1535" width="16" style="103" bestFit="1" customWidth="1"/>
    <col min="1536" max="1536" width="16.625" style="103" bestFit="1" customWidth="1"/>
    <col min="1537" max="1537" width="13.5" style="103" bestFit="1" customWidth="1"/>
    <col min="1538" max="1539" width="10.875" style="103" bestFit="1" customWidth="1"/>
    <col min="1540" max="1540" width="6.25" style="103" bestFit="1" customWidth="1"/>
    <col min="1541" max="1541" width="8.875" style="103" bestFit="1" customWidth="1"/>
    <col min="1542" max="1542" width="13.875" style="103" bestFit="1" customWidth="1"/>
    <col min="1543" max="1543" width="13.25" style="103" bestFit="1" customWidth="1"/>
    <col min="1544" max="1544" width="16" style="103" bestFit="1" customWidth="1"/>
    <col min="1545" max="1545" width="11.625" style="103" bestFit="1" customWidth="1"/>
    <col min="1546" max="1546" width="16.875" style="103" customWidth="1"/>
    <col min="1547" max="1547" width="13.25" style="103" customWidth="1"/>
    <col min="1548" max="1548" width="18.375" style="103" bestFit="1" customWidth="1"/>
    <col min="1549" max="1549" width="15" style="103" bestFit="1" customWidth="1"/>
    <col min="1550" max="1550" width="14.75" style="103" bestFit="1" customWidth="1"/>
    <col min="1551" max="1551" width="14.625" style="103" bestFit="1" customWidth="1"/>
    <col min="1552" max="1552" width="13.75" style="103" bestFit="1" customWidth="1"/>
    <col min="1553" max="1553" width="14.25" style="103" bestFit="1" customWidth="1"/>
    <col min="1554" max="1554" width="15.125" style="103" customWidth="1"/>
    <col min="1555" max="1555" width="20.5" style="103" bestFit="1" customWidth="1"/>
    <col min="1556" max="1556" width="27.875" style="103" bestFit="1" customWidth="1"/>
    <col min="1557" max="1557" width="6.875" style="103" bestFit="1" customWidth="1"/>
    <col min="1558" max="1558" width="5" style="103" bestFit="1" customWidth="1"/>
    <col min="1559" max="1559" width="8" style="103" bestFit="1" customWidth="1"/>
    <col min="1560" max="1560" width="11.875" style="103" bestFit="1" customWidth="1"/>
    <col min="1561" max="1789" width="9" style="103"/>
    <col min="1790" max="1790" width="3.875" style="103" bestFit="1" customWidth="1"/>
    <col min="1791" max="1791" width="16" style="103" bestFit="1" customWidth="1"/>
    <col min="1792" max="1792" width="16.625" style="103" bestFit="1" customWidth="1"/>
    <col min="1793" max="1793" width="13.5" style="103" bestFit="1" customWidth="1"/>
    <col min="1794" max="1795" width="10.875" style="103" bestFit="1" customWidth="1"/>
    <col min="1796" max="1796" width="6.25" style="103" bestFit="1" customWidth="1"/>
    <col min="1797" max="1797" width="8.875" style="103" bestFit="1" customWidth="1"/>
    <col min="1798" max="1798" width="13.875" style="103" bestFit="1" customWidth="1"/>
    <col min="1799" max="1799" width="13.25" style="103" bestFit="1" customWidth="1"/>
    <col min="1800" max="1800" width="16" style="103" bestFit="1" customWidth="1"/>
    <col min="1801" max="1801" width="11.625" style="103" bestFit="1" customWidth="1"/>
    <col min="1802" max="1802" width="16.875" style="103" customWidth="1"/>
    <col min="1803" max="1803" width="13.25" style="103" customWidth="1"/>
    <col min="1804" max="1804" width="18.375" style="103" bestFit="1" customWidth="1"/>
    <col min="1805" max="1805" width="15" style="103" bestFit="1" customWidth="1"/>
    <col min="1806" max="1806" width="14.75" style="103" bestFit="1" customWidth="1"/>
    <col min="1807" max="1807" width="14.625" style="103" bestFit="1" customWidth="1"/>
    <col min="1808" max="1808" width="13.75" style="103" bestFit="1" customWidth="1"/>
    <col min="1809" max="1809" width="14.25" style="103" bestFit="1" customWidth="1"/>
    <col min="1810" max="1810" width="15.125" style="103" customWidth="1"/>
    <col min="1811" max="1811" width="20.5" style="103" bestFit="1" customWidth="1"/>
    <col min="1812" max="1812" width="27.875" style="103" bestFit="1" customWidth="1"/>
    <col min="1813" max="1813" width="6.875" style="103" bestFit="1" customWidth="1"/>
    <col min="1814" max="1814" width="5" style="103" bestFit="1" customWidth="1"/>
    <col min="1815" max="1815" width="8" style="103" bestFit="1" customWidth="1"/>
    <col min="1816" max="1816" width="11.875" style="103" bestFit="1" customWidth="1"/>
    <col min="1817" max="2045" width="9" style="103"/>
    <col min="2046" max="2046" width="3.875" style="103" bestFit="1" customWidth="1"/>
    <col min="2047" max="2047" width="16" style="103" bestFit="1" customWidth="1"/>
    <col min="2048" max="2048" width="16.625" style="103" bestFit="1" customWidth="1"/>
    <col min="2049" max="2049" width="13.5" style="103" bestFit="1" customWidth="1"/>
    <col min="2050" max="2051" width="10.875" style="103" bestFit="1" customWidth="1"/>
    <col min="2052" max="2052" width="6.25" style="103" bestFit="1" customWidth="1"/>
    <col min="2053" max="2053" width="8.875" style="103" bestFit="1" customWidth="1"/>
    <col min="2054" max="2054" width="13.875" style="103" bestFit="1" customWidth="1"/>
    <col min="2055" max="2055" width="13.25" style="103" bestFit="1" customWidth="1"/>
    <col min="2056" max="2056" width="16" style="103" bestFit="1" customWidth="1"/>
    <col min="2057" max="2057" width="11.625" style="103" bestFit="1" customWidth="1"/>
    <col min="2058" max="2058" width="16.875" style="103" customWidth="1"/>
    <col min="2059" max="2059" width="13.25" style="103" customWidth="1"/>
    <col min="2060" max="2060" width="18.375" style="103" bestFit="1" customWidth="1"/>
    <col min="2061" max="2061" width="15" style="103" bestFit="1" customWidth="1"/>
    <col min="2062" max="2062" width="14.75" style="103" bestFit="1" customWidth="1"/>
    <col min="2063" max="2063" width="14.625" style="103" bestFit="1" customWidth="1"/>
    <col min="2064" max="2064" width="13.75" style="103" bestFit="1" customWidth="1"/>
    <col min="2065" max="2065" width="14.25" style="103" bestFit="1" customWidth="1"/>
    <col min="2066" max="2066" width="15.125" style="103" customWidth="1"/>
    <col min="2067" max="2067" width="20.5" style="103" bestFit="1" customWidth="1"/>
    <col min="2068" max="2068" width="27.875" style="103" bestFit="1" customWidth="1"/>
    <col min="2069" max="2069" width="6.875" style="103" bestFit="1" customWidth="1"/>
    <col min="2070" max="2070" width="5" style="103" bestFit="1" customWidth="1"/>
    <col min="2071" max="2071" width="8" style="103" bestFit="1" customWidth="1"/>
    <col min="2072" max="2072" width="11.875" style="103" bestFit="1" customWidth="1"/>
    <col min="2073" max="2301" width="9" style="103"/>
    <col min="2302" max="2302" width="3.875" style="103" bestFit="1" customWidth="1"/>
    <col min="2303" max="2303" width="16" style="103" bestFit="1" customWidth="1"/>
    <col min="2304" max="2304" width="16.625" style="103" bestFit="1" customWidth="1"/>
    <col min="2305" max="2305" width="13.5" style="103" bestFit="1" customWidth="1"/>
    <col min="2306" max="2307" width="10.875" style="103" bestFit="1" customWidth="1"/>
    <col min="2308" max="2308" width="6.25" style="103" bestFit="1" customWidth="1"/>
    <col min="2309" max="2309" width="8.875" style="103" bestFit="1" customWidth="1"/>
    <col min="2310" max="2310" width="13.875" style="103" bestFit="1" customWidth="1"/>
    <col min="2311" max="2311" width="13.25" style="103" bestFit="1" customWidth="1"/>
    <col min="2312" max="2312" width="16" style="103" bestFit="1" customWidth="1"/>
    <col min="2313" max="2313" width="11.625" style="103" bestFit="1" customWidth="1"/>
    <col min="2314" max="2314" width="16.875" style="103" customWidth="1"/>
    <col min="2315" max="2315" width="13.25" style="103" customWidth="1"/>
    <col min="2316" max="2316" width="18.375" style="103" bestFit="1" customWidth="1"/>
    <col min="2317" max="2317" width="15" style="103" bestFit="1" customWidth="1"/>
    <col min="2318" max="2318" width="14.75" style="103" bestFit="1" customWidth="1"/>
    <col min="2319" max="2319" width="14.625" style="103" bestFit="1" customWidth="1"/>
    <col min="2320" max="2320" width="13.75" style="103" bestFit="1" customWidth="1"/>
    <col min="2321" max="2321" width="14.25" style="103" bestFit="1" customWidth="1"/>
    <col min="2322" max="2322" width="15.125" style="103" customWidth="1"/>
    <col min="2323" max="2323" width="20.5" style="103" bestFit="1" customWidth="1"/>
    <col min="2324" max="2324" width="27.875" style="103" bestFit="1" customWidth="1"/>
    <col min="2325" max="2325" width="6.875" style="103" bestFit="1" customWidth="1"/>
    <col min="2326" max="2326" width="5" style="103" bestFit="1" customWidth="1"/>
    <col min="2327" max="2327" width="8" style="103" bestFit="1" customWidth="1"/>
    <col min="2328" max="2328" width="11.875" style="103" bestFit="1" customWidth="1"/>
    <col min="2329" max="2557" width="9" style="103"/>
    <col min="2558" max="2558" width="3.875" style="103" bestFit="1" customWidth="1"/>
    <col min="2559" max="2559" width="16" style="103" bestFit="1" customWidth="1"/>
    <col min="2560" max="2560" width="16.625" style="103" bestFit="1" customWidth="1"/>
    <col min="2561" max="2561" width="13.5" style="103" bestFit="1" customWidth="1"/>
    <col min="2562" max="2563" width="10.875" style="103" bestFit="1" customWidth="1"/>
    <col min="2564" max="2564" width="6.25" style="103" bestFit="1" customWidth="1"/>
    <col min="2565" max="2565" width="8.875" style="103" bestFit="1" customWidth="1"/>
    <col min="2566" max="2566" width="13.875" style="103" bestFit="1" customWidth="1"/>
    <col min="2567" max="2567" width="13.25" style="103" bestFit="1" customWidth="1"/>
    <col min="2568" max="2568" width="16" style="103" bestFit="1" customWidth="1"/>
    <col min="2569" max="2569" width="11.625" style="103" bestFit="1" customWidth="1"/>
    <col min="2570" max="2570" width="16.875" style="103" customWidth="1"/>
    <col min="2571" max="2571" width="13.25" style="103" customWidth="1"/>
    <col min="2572" max="2572" width="18.375" style="103" bestFit="1" customWidth="1"/>
    <col min="2573" max="2573" width="15" style="103" bestFit="1" customWidth="1"/>
    <col min="2574" max="2574" width="14.75" style="103" bestFit="1" customWidth="1"/>
    <col min="2575" max="2575" width="14.625" style="103" bestFit="1" customWidth="1"/>
    <col min="2576" max="2576" width="13.75" style="103" bestFit="1" customWidth="1"/>
    <col min="2577" max="2577" width="14.25" style="103" bestFit="1" customWidth="1"/>
    <col min="2578" max="2578" width="15.125" style="103" customWidth="1"/>
    <col min="2579" max="2579" width="20.5" style="103" bestFit="1" customWidth="1"/>
    <col min="2580" max="2580" width="27.875" style="103" bestFit="1" customWidth="1"/>
    <col min="2581" max="2581" width="6.875" style="103" bestFit="1" customWidth="1"/>
    <col min="2582" max="2582" width="5" style="103" bestFit="1" customWidth="1"/>
    <col min="2583" max="2583" width="8" style="103" bestFit="1" customWidth="1"/>
    <col min="2584" max="2584" width="11.875" style="103" bestFit="1" customWidth="1"/>
    <col min="2585" max="2813" width="9" style="103"/>
    <col min="2814" max="2814" width="3.875" style="103" bestFit="1" customWidth="1"/>
    <col min="2815" max="2815" width="16" style="103" bestFit="1" customWidth="1"/>
    <col min="2816" max="2816" width="16.625" style="103" bestFit="1" customWidth="1"/>
    <col min="2817" max="2817" width="13.5" style="103" bestFit="1" customWidth="1"/>
    <col min="2818" max="2819" width="10.875" style="103" bestFit="1" customWidth="1"/>
    <col min="2820" max="2820" width="6.25" style="103" bestFit="1" customWidth="1"/>
    <col min="2821" max="2821" width="8.875" style="103" bestFit="1" customWidth="1"/>
    <col min="2822" max="2822" width="13.875" style="103" bestFit="1" customWidth="1"/>
    <col min="2823" max="2823" width="13.25" style="103" bestFit="1" customWidth="1"/>
    <col min="2824" max="2824" width="16" style="103" bestFit="1" customWidth="1"/>
    <col min="2825" max="2825" width="11.625" style="103" bestFit="1" customWidth="1"/>
    <col min="2826" max="2826" width="16.875" style="103" customWidth="1"/>
    <col min="2827" max="2827" width="13.25" style="103" customWidth="1"/>
    <col min="2828" max="2828" width="18.375" style="103" bestFit="1" customWidth="1"/>
    <col min="2829" max="2829" width="15" style="103" bestFit="1" customWidth="1"/>
    <col min="2830" max="2830" width="14.75" style="103" bestFit="1" customWidth="1"/>
    <col min="2831" max="2831" width="14.625" style="103" bestFit="1" customWidth="1"/>
    <col min="2832" max="2832" width="13.75" style="103" bestFit="1" customWidth="1"/>
    <col min="2833" max="2833" width="14.25" style="103" bestFit="1" customWidth="1"/>
    <col min="2834" max="2834" width="15.125" style="103" customWidth="1"/>
    <col min="2835" max="2835" width="20.5" style="103" bestFit="1" customWidth="1"/>
    <col min="2836" max="2836" width="27.875" style="103" bestFit="1" customWidth="1"/>
    <col min="2837" max="2837" width="6.875" style="103" bestFit="1" customWidth="1"/>
    <col min="2838" max="2838" width="5" style="103" bestFit="1" customWidth="1"/>
    <col min="2839" max="2839" width="8" style="103" bestFit="1" customWidth="1"/>
    <col min="2840" max="2840" width="11.875" style="103" bestFit="1" customWidth="1"/>
    <col min="2841" max="3069" width="9" style="103"/>
    <col min="3070" max="3070" width="3.875" style="103" bestFit="1" customWidth="1"/>
    <col min="3071" max="3071" width="16" style="103" bestFit="1" customWidth="1"/>
    <col min="3072" max="3072" width="16.625" style="103" bestFit="1" customWidth="1"/>
    <col min="3073" max="3073" width="13.5" style="103" bestFit="1" customWidth="1"/>
    <col min="3074" max="3075" width="10.875" style="103" bestFit="1" customWidth="1"/>
    <col min="3076" max="3076" width="6.25" style="103" bestFit="1" customWidth="1"/>
    <col min="3077" max="3077" width="8.875" style="103" bestFit="1" customWidth="1"/>
    <col min="3078" max="3078" width="13.875" style="103" bestFit="1" customWidth="1"/>
    <col min="3079" max="3079" width="13.25" style="103" bestFit="1" customWidth="1"/>
    <col min="3080" max="3080" width="16" style="103" bestFit="1" customWidth="1"/>
    <col min="3081" max="3081" width="11.625" style="103" bestFit="1" customWidth="1"/>
    <col min="3082" max="3082" width="16.875" style="103" customWidth="1"/>
    <col min="3083" max="3083" width="13.25" style="103" customWidth="1"/>
    <col min="3084" max="3084" width="18.375" style="103" bestFit="1" customWidth="1"/>
    <col min="3085" max="3085" width="15" style="103" bestFit="1" customWidth="1"/>
    <col min="3086" max="3086" width="14.75" style="103" bestFit="1" customWidth="1"/>
    <col min="3087" max="3087" width="14.625" style="103" bestFit="1" customWidth="1"/>
    <col min="3088" max="3088" width="13.75" style="103" bestFit="1" customWidth="1"/>
    <col min="3089" max="3089" width="14.25" style="103" bestFit="1" customWidth="1"/>
    <col min="3090" max="3090" width="15.125" style="103" customWidth="1"/>
    <col min="3091" max="3091" width="20.5" style="103" bestFit="1" customWidth="1"/>
    <col min="3092" max="3092" width="27.875" style="103" bestFit="1" customWidth="1"/>
    <col min="3093" max="3093" width="6.875" style="103" bestFit="1" customWidth="1"/>
    <col min="3094" max="3094" width="5" style="103" bestFit="1" customWidth="1"/>
    <col min="3095" max="3095" width="8" style="103" bestFit="1" customWidth="1"/>
    <col min="3096" max="3096" width="11.875" style="103" bestFit="1" customWidth="1"/>
    <col min="3097" max="3325" width="9" style="103"/>
    <col min="3326" max="3326" width="3.875" style="103" bestFit="1" customWidth="1"/>
    <col min="3327" max="3327" width="16" style="103" bestFit="1" customWidth="1"/>
    <col min="3328" max="3328" width="16.625" style="103" bestFit="1" customWidth="1"/>
    <col min="3329" max="3329" width="13.5" style="103" bestFit="1" customWidth="1"/>
    <col min="3330" max="3331" width="10.875" style="103" bestFit="1" customWidth="1"/>
    <col min="3332" max="3332" width="6.25" style="103" bestFit="1" customWidth="1"/>
    <col min="3333" max="3333" width="8.875" style="103" bestFit="1" customWidth="1"/>
    <col min="3334" max="3334" width="13.875" style="103" bestFit="1" customWidth="1"/>
    <col min="3335" max="3335" width="13.25" style="103" bestFit="1" customWidth="1"/>
    <col min="3336" max="3336" width="16" style="103" bestFit="1" customWidth="1"/>
    <col min="3337" max="3337" width="11.625" style="103" bestFit="1" customWidth="1"/>
    <col min="3338" max="3338" width="16.875" style="103" customWidth="1"/>
    <col min="3339" max="3339" width="13.25" style="103" customWidth="1"/>
    <col min="3340" max="3340" width="18.375" style="103" bestFit="1" customWidth="1"/>
    <col min="3341" max="3341" width="15" style="103" bestFit="1" customWidth="1"/>
    <col min="3342" max="3342" width="14.75" style="103" bestFit="1" customWidth="1"/>
    <col min="3343" max="3343" width="14.625" style="103" bestFit="1" customWidth="1"/>
    <col min="3344" max="3344" width="13.75" style="103" bestFit="1" customWidth="1"/>
    <col min="3345" max="3345" width="14.25" style="103" bestFit="1" customWidth="1"/>
    <col min="3346" max="3346" width="15.125" style="103" customWidth="1"/>
    <col min="3347" max="3347" width="20.5" style="103" bestFit="1" customWidth="1"/>
    <col min="3348" max="3348" width="27.875" style="103" bestFit="1" customWidth="1"/>
    <col min="3349" max="3349" width="6.875" style="103" bestFit="1" customWidth="1"/>
    <col min="3350" max="3350" width="5" style="103" bestFit="1" customWidth="1"/>
    <col min="3351" max="3351" width="8" style="103" bestFit="1" customWidth="1"/>
    <col min="3352" max="3352" width="11.875" style="103" bestFit="1" customWidth="1"/>
    <col min="3353" max="3581" width="9" style="103"/>
    <col min="3582" max="3582" width="3.875" style="103" bestFit="1" customWidth="1"/>
    <col min="3583" max="3583" width="16" style="103" bestFit="1" customWidth="1"/>
    <col min="3584" max="3584" width="16.625" style="103" bestFit="1" customWidth="1"/>
    <col min="3585" max="3585" width="13.5" style="103" bestFit="1" customWidth="1"/>
    <col min="3586" max="3587" width="10.875" style="103" bestFit="1" customWidth="1"/>
    <col min="3588" max="3588" width="6.25" style="103" bestFit="1" customWidth="1"/>
    <col min="3589" max="3589" width="8.875" style="103" bestFit="1" customWidth="1"/>
    <col min="3590" max="3590" width="13.875" style="103" bestFit="1" customWidth="1"/>
    <col min="3591" max="3591" width="13.25" style="103" bestFit="1" customWidth="1"/>
    <col min="3592" max="3592" width="16" style="103" bestFit="1" customWidth="1"/>
    <col min="3593" max="3593" width="11.625" style="103" bestFit="1" customWidth="1"/>
    <col min="3594" max="3594" width="16.875" style="103" customWidth="1"/>
    <col min="3595" max="3595" width="13.25" style="103" customWidth="1"/>
    <col min="3596" max="3596" width="18.375" style="103" bestFit="1" customWidth="1"/>
    <col min="3597" max="3597" width="15" style="103" bestFit="1" customWidth="1"/>
    <col min="3598" max="3598" width="14.75" style="103" bestFit="1" customWidth="1"/>
    <col min="3599" max="3599" width="14.625" style="103" bestFit="1" customWidth="1"/>
    <col min="3600" max="3600" width="13.75" style="103" bestFit="1" customWidth="1"/>
    <col min="3601" max="3601" width="14.25" style="103" bestFit="1" customWidth="1"/>
    <col min="3602" max="3602" width="15.125" style="103" customWidth="1"/>
    <col min="3603" max="3603" width="20.5" style="103" bestFit="1" customWidth="1"/>
    <col min="3604" max="3604" width="27.875" style="103" bestFit="1" customWidth="1"/>
    <col min="3605" max="3605" width="6.875" style="103" bestFit="1" customWidth="1"/>
    <col min="3606" max="3606" width="5" style="103" bestFit="1" customWidth="1"/>
    <col min="3607" max="3607" width="8" style="103" bestFit="1" customWidth="1"/>
    <col min="3608" max="3608" width="11.875" style="103" bestFit="1" customWidth="1"/>
    <col min="3609" max="3837" width="9" style="103"/>
    <col min="3838" max="3838" width="3.875" style="103" bestFit="1" customWidth="1"/>
    <col min="3839" max="3839" width="16" style="103" bestFit="1" customWidth="1"/>
    <col min="3840" max="3840" width="16.625" style="103" bestFit="1" customWidth="1"/>
    <col min="3841" max="3841" width="13.5" style="103" bestFit="1" customWidth="1"/>
    <col min="3842" max="3843" width="10.875" style="103" bestFit="1" customWidth="1"/>
    <col min="3844" max="3844" width="6.25" style="103" bestFit="1" customWidth="1"/>
    <col min="3845" max="3845" width="8.875" style="103" bestFit="1" customWidth="1"/>
    <col min="3846" max="3846" width="13.875" style="103" bestFit="1" customWidth="1"/>
    <col min="3847" max="3847" width="13.25" style="103" bestFit="1" customWidth="1"/>
    <col min="3848" max="3848" width="16" style="103" bestFit="1" customWidth="1"/>
    <col min="3849" max="3849" width="11.625" style="103" bestFit="1" customWidth="1"/>
    <col min="3850" max="3850" width="16.875" style="103" customWidth="1"/>
    <col min="3851" max="3851" width="13.25" style="103" customWidth="1"/>
    <col min="3852" max="3852" width="18.375" style="103" bestFit="1" customWidth="1"/>
    <col min="3853" max="3853" width="15" style="103" bestFit="1" customWidth="1"/>
    <col min="3854" max="3854" width="14.75" style="103" bestFit="1" customWidth="1"/>
    <col min="3855" max="3855" width="14.625" style="103" bestFit="1" customWidth="1"/>
    <col min="3856" max="3856" width="13.75" style="103" bestFit="1" customWidth="1"/>
    <col min="3857" max="3857" width="14.25" style="103" bestFit="1" customWidth="1"/>
    <col min="3858" max="3858" width="15.125" style="103" customWidth="1"/>
    <col min="3859" max="3859" width="20.5" style="103" bestFit="1" customWidth="1"/>
    <col min="3860" max="3860" width="27.875" style="103" bestFit="1" customWidth="1"/>
    <col min="3861" max="3861" width="6.875" style="103" bestFit="1" customWidth="1"/>
    <col min="3862" max="3862" width="5" style="103" bestFit="1" customWidth="1"/>
    <col min="3863" max="3863" width="8" style="103" bestFit="1" customWidth="1"/>
    <col min="3864" max="3864" width="11.875" style="103" bestFit="1" customWidth="1"/>
    <col min="3865" max="4093" width="9" style="103"/>
    <col min="4094" max="4094" width="3.875" style="103" bestFit="1" customWidth="1"/>
    <col min="4095" max="4095" width="16" style="103" bestFit="1" customWidth="1"/>
    <col min="4096" max="4096" width="16.625" style="103" bestFit="1" customWidth="1"/>
    <col min="4097" max="4097" width="13.5" style="103" bestFit="1" customWidth="1"/>
    <col min="4098" max="4099" width="10.875" style="103" bestFit="1" customWidth="1"/>
    <col min="4100" max="4100" width="6.25" style="103" bestFit="1" customWidth="1"/>
    <col min="4101" max="4101" width="8.875" style="103" bestFit="1" customWidth="1"/>
    <col min="4102" max="4102" width="13.875" style="103" bestFit="1" customWidth="1"/>
    <col min="4103" max="4103" width="13.25" style="103" bestFit="1" customWidth="1"/>
    <col min="4104" max="4104" width="16" style="103" bestFit="1" customWidth="1"/>
    <col min="4105" max="4105" width="11.625" style="103" bestFit="1" customWidth="1"/>
    <col min="4106" max="4106" width="16.875" style="103" customWidth="1"/>
    <col min="4107" max="4107" width="13.25" style="103" customWidth="1"/>
    <col min="4108" max="4108" width="18.375" style="103" bestFit="1" customWidth="1"/>
    <col min="4109" max="4109" width="15" style="103" bestFit="1" customWidth="1"/>
    <col min="4110" max="4110" width="14.75" style="103" bestFit="1" customWidth="1"/>
    <col min="4111" max="4111" width="14.625" style="103" bestFit="1" customWidth="1"/>
    <col min="4112" max="4112" width="13.75" style="103" bestFit="1" customWidth="1"/>
    <col min="4113" max="4113" width="14.25" style="103" bestFit="1" customWidth="1"/>
    <col min="4114" max="4114" width="15.125" style="103" customWidth="1"/>
    <col min="4115" max="4115" width="20.5" style="103" bestFit="1" customWidth="1"/>
    <col min="4116" max="4116" width="27.875" style="103" bestFit="1" customWidth="1"/>
    <col min="4117" max="4117" width="6.875" style="103" bestFit="1" customWidth="1"/>
    <col min="4118" max="4118" width="5" style="103" bestFit="1" customWidth="1"/>
    <col min="4119" max="4119" width="8" style="103" bestFit="1" customWidth="1"/>
    <col min="4120" max="4120" width="11.875" style="103" bestFit="1" customWidth="1"/>
    <col min="4121" max="4349" width="9" style="103"/>
    <col min="4350" max="4350" width="3.875" style="103" bestFit="1" customWidth="1"/>
    <col min="4351" max="4351" width="16" style="103" bestFit="1" customWidth="1"/>
    <col min="4352" max="4352" width="16.625" style="103" bestFit="1" customWidth="1"/>
    <col min="4353" max="4353" width="13.5" style="103" bestFit="1" customWidth="1"/>
    <col min="4354" max="4355" width="10.875" style="103" bestFit="1" customWidth="1"/>
    <col min="4356" max="4356" width="6.25" style="103" bestFit="1" customWidth="1"/>
    <col min="4357" max="4357" width="8.875" style="103" bestFit="1" customWidth="1"/>
    <col min="4358" max="4358" width="13.875" style="103" bestFit="1" customWidth="1"/>
    <col min="4359" max="4359" width="13.25" style="103" bestFit="1" customWidth="1"/>
    <col min="4360" max="4360" width="16" style="103" bestFit="1" customWidth="1"/>
    <col min="4361" max="4361" width="11.625" style="103" bestFit="1" customWidth="1"/>
    <col min="4362" max="4362" width="16.875" style="103" customWidth="1"/>
    <col min="4363" max="4363" width="13.25" style="103" customWidth="1"/>
    <col min="4364" max="4364" width="18.375" style="103" bestFit="1" customWidth="1"/>
    <col min="4365" max="4365" width="15" style="103" bestFit="1" customWidth="1"/>
    <col min="4366" max="4366" width="14.75" style="103" bestFit="1" customWidth="1"/>
    <col min="4367" max="4367" width="14.625" style="103" bestFit="1" customWidth="1"/>
    <col min="4368" max="4368" width="13.75" style="103" bestFit="1" customWidth="1"/>
    <col min="4369" max="4369" width="14.25" style="103" bestFit="1" customWidth="1"/>
    <col min="4370" max="4370" width="15.125" style="103" customWidth="1"/>
    <col min="4371" max="4371" width="20.5" style="103" bestFit="1" customWidth="1"/>
    <col min="4372" max="4372" width="27.875" style="103" bestFit="1" customWidth="1"/>
    <col min="4373" max="4373" width="6.875" style="103" bestFit="1" customWidth="1"/>
    <col min="4374" max="4374" width="5" style="103" bestFit="1" customWidth="1"/>
    <col min="4375" max="4375" width="8" style="103" bestFit="1" customWidth="1"/>
    <col min="4376" max="4376" width="11.875" style="103" bestFit="1" customWidth="1"/>
    <col min="4377" max="4605" width="9" style="103"/>
    <col min="4606" max="4606" width="3.875" style="103" bestFit="1" customWidth="1"/>
    <col min="4607" max="4607" width="16" style="103" bestFit="1" customWidth="1"/>
    <col min="4608" max="4608" width="16.625" style="103" bestFit="1" customWidth="1"/>
    <col min="4609" max="4609" width="13.5" style="103" bestFit="1" customWidth="1"/>
    <col min="4610" max="4611" width="10.875" style="103" bestFit="1" customWidth="1"/>
    <col min="4612" max="4612" width="6.25" style="103" bestFit="1" customWidth="1"/>
    <col min="4613" max="4613" width="8.875" style="103" bestFit="1" customWidth="1"/>
    <col min="4614" max="4614" width="13.875" style="103" bestFit="1" customWidth="1"/>
    <col min="4615" max="4615" width="13.25" style="103" bestFit="1" customWidth="1"/>
    <col min="4616" max="4616" width="16" style="103" bestFit="1" customWidth="1"/>
    <col min="4617" max="4617" width="11.625" style="103" bestFit="1" customWidth="1"/>
    <col min="4618" max="4618" width="16.875" style="103" customWidth="1"/>
    <col min="4619" max="4619" width="13.25" style="103" customWidth="1"/>
    <col min="4620" max="4620" width="18.375" style="103" bestFit="1" customWidth="1"/>
    <col min="4621" max="4621" width="15" style="103" bestFit="1" customWidth="1"/>
    <col min="4622" max="4622" width="14.75" style="103" bestFit="1" customWidth="1"/>
    <col min="4623" max="4623" width="14.625" style="103" bestFit="1" customWidth="1"/>
    <col min="4624" max="4624" width="13.75" style="103" bestFit="1" customWidth="1"/>
    <col min="4625" max="4625" width="14.25" style="103" bestFit="1" customWidth="1"/>
    <col min="4626" max="4626" width="15.125" style="103" customWidth="1"/>
    <col min="4627" max="4627" width="20.5" style="103" bestFit="1" customWidth="1"/>
    <col min="4628" max="4628" width="27.875" style="103" bestFit="1" customWidth="1"/>
    <col min="4629" max="4629" width="6.875" style="103" bestFit="1" customWidth="1"/>
    <col min="4630" max="4630" width="5" style="103" bestFit="1" customWidth="1"/>
    <col min="4631" max="4631" width="8" style="103" bestFit="1" customWidth="1"/>
    <col min="4632" max="4632" width="11.875" style="103" bestFit="1" customWidth="1"/>
    <col min="4633" max="4861" width="9" style="103"/>
    <col min="4862" max="4862" width="3.875" style="103" bestFit="1" customWidth="1"/>
    <col min="4863" max="4863" width="16" style="103" bestFit="1" customWidth="1"/>
    <col min="4864" max="4864" width="16.625" style="103" bestFit="1" customWidth="1"/>
    <col min="4865" max="4865" width="13.5" style="103" bestFit="1" customWidth="1"/>
    <col min="4866" max="4867" width="10.875" style="103" bestFit="1" customWidth="1"/>
    <col min="4868" max="4868" width="6.25" style="103" bestFit="1" customWidth="1"/>
    <col min="4869" max="4869" width="8.875" style="103" bestFit="1" customWidth="1"/>
    <col min="4870" max="4870" width="13.875" style="103" bestFit="1" customWidth="1"/>
    <col min="4871" max="4871" width="13.25" style="103" bestFit="1" customWidth="1"/>
    <col min="4872" max="4872" width="16" style="103" bestFit="1" customWidth="1"/>
    <col min="4873" max="4873" width="11.625" style="103" bestFit="1" customWidth="1"/>
    <col min="4874" max="4874" width="16.875" style="103" customWidth="1"/>
    <col min="4875" max="4875" width="13.25" style="103" customWidth="1"/>
    <col min="4876" max="4876" width="18.375" style="103" bestFit="1" customWidth="1"/>
    <col min="4877" max="4877" width="15" style="103" bestFit="1" customWidth="1"/>
    <col min="4878" max="4878" width="14.75" style="103" bestFit="1" customWidth="1"/>
    <col min="4879" max="4879" width="14.625" style="103" bestFit="1" customWidth="1"/>
    <col min="4880" max="4880" width="13.75" style="103" bestFit="1" customWidth="1"/>
    <col min="4881" max="4881" width="14.25" style="103" bestFit="1" customWidth="1"/>
    <col min="4882" max="4882" width="15.125" style="103" customWidth="1"/>
    <col min="4883" max="4883" width="20.5" style="103" bestFit="1" customWidth="1"/>
    <col min="4884" max="4884" width="27.875" style="103" bestFit="1" customWidth="1"/>
    <col min="4885" max="4885" width="6.875" style="103" bestFit="1" customWidth="1"/>
    <col min="4886" max="4886" width="5" style="103" bestFit="1" customWidth="1"/>
    <col min="4887" max="4887" width="8" style="103" bestFit="1" customWidth="1"/>
    <col min="4888" max="4888" width="11.875" style="103" bestFit="1" customWidth="1"/>
    <col min="4889" max="5117" width="9" style="103"/>
    <col min="5118" max="5118" width="3.875" style="103" bestFit="1" customWidth="1"/>
    <col min="5119" max="5119" width="16" style="103" bestFit="1" customWidth="1"/>
    <col min="5120" max="5120" width="16.625" style="103" bestFit="1" customWidth="1"/>
    <col min="5121" max="5121" width="13.5" style="103" bestFit="1" customWidth="1"/>
    <col min="5122" max="5123" width="10.875" style="103" bestFit="1" customWidth="1"/>
    <col min="5124" max="5124" width="6.25" style="103" bestFit="1" customWidth="1"/>
    <col min="5125" max="5125" width="8.875" style="103" bestFit="1" customWidth="1"/>
    <col min="5126" max="5126" width="13.875" style="103" bestFit="1" customWidth="1"/>
    <col min="5127" max="5127" width="13.25" style="103" bestFit="1" customWidth="1"/>
    <col min="5128" max="5128" width="16" style="103" bestFit="1" customWidth="1"/>
    <col min="5129" max="5129" width="11.625" style="103" bestFit="1" customWidth="1"/>
    <col min="5130" max="5130" width="16.875" style="103" customWidth="1"/>
    <col min="5131" max="5131" width="13.25" style="103" customWidth="1"/>
    <col min="5132" max="5132" width="18.375" style="103" bestFit="1" customWidth="1"/>
    <col min="5133" max="5133" width="15" style="103" bestFit="1" customWidth="1"/>
    <col min="5134" max="5134" width="14.75" style="103" bestFit="1" customWidth="1"/>
    <col min="5135" max="5135" width="14.625" style="103" bestFit="1" customWidth="1"/>
    <col min="5136" max="5136" width="13.75" style="103" bestFit="1" customWidth="1"/>
    <col min="5137" max="5137" width="14.25" style="103" bestFit="1" customWidth="1"/>
    <col min="5138" max="5138" width="15.125" style="103" customWidth="1"/>
    <col min="5139" max="5139" width="20.5" style="103" bestFit="1" customWidth="1"/>
    <col min="5140" max="5140" width="27.875" style="103" bestFit="1" customWidth="1"/>
    <col min="5141" max="5141" width="6.875" style="103" bestFit="1" customWidth="1"/>
    <col min="5142" max="5142" width="5" style="103" bestFit="1" customWidth="1"/>
    <col min="5143" max="5143" width="8" style="103" bestFit="1" customWidth="1"/>
    <col min="5144" max="5144" width="11.875" style="103" bestFit="1" customWidth="1"/>
    <col min="5145" max="5373" width="9" style="103"/>
    <col min="5374" max="5374" width="3.875" style="103" bestFit="1" customWidth="1"/>
    <col min="5375" max="5375" width="16" style="103" bestFit="1" customWidth="1"/>
    <col min="5376" max="5376" width="16.625" style="103" bestFit="1" customWidth="1"/>
    <col min="5377" max="5377" width="13.5" style="103" bestFit="1" customWidth="1"/>
    <col min="5378" max="5379" width="10.875" style="103" bestFit="1" customWidth="1"/>
    <col min="5380" max="5380" width="6.25" style="103" bestFit="1" customWidth="1"/>
    <col min="5381" max="5381" width="8.875" style="103" bestFit="1" customWidth="1"/>
    <col min="5382" max="5382" width="13.875" style="103" bestFit="1" customWidth="1"/>
    <col min="5383" max="5383" width="13.25" style="103" bestFit="1" customWidth="1"/>
    <col min="5384" max="5384" width="16" style="103" bestFit="1" customWidth="1"/>
    <col min="5385" max="5385" width="11.625" style="103" bestFit="1" customWidth="1"/>
    <col min="5386" max="5386" width="16.875" style="103" customWidth="1"/>
    <col min="5387" max="5387" width="13.25" style="103" customWidth="1"/>
    <col min="5388" max="5388" width="18.375" style="103" bestFit="1" customWidth="1"/>
    <col min="5389" max="5389" width="15" style="103" bestFit="1" customWidth="1"/>
    <col min="5390" max="5390" width="14.75" style="103" bestFit="1" customWidth="1"/>
    <col min="5391" max="5391" width="14.625" style="103" bestFit="1" customWidth="1"/>
    <col min="5392" max="5392" width="13.75" style="103" bestFit="1" customWidth="1"/>
    <col min="5393" max="5393" width="14.25" style="103" bestFit="1" customWidth="1"/>
    <col min="5394" max="5394" width="15.125" style="103" customWidth="1"/>
    <col min="5395" max="5395" width="20.5" style="103" bestFit="1" customWidth="1"/>
    <col min="5396" max="5396" width="27.875" style="103" bestFit="1" customWidth="1"/>
    <col min="5397" max="5397" width="6.875" style="103" bestFit="1" customWidth="1"/>
    <col min="5398" max="5398" width="5" style="103" bestFit="1" customWidth="1"/>
    <col min="5399" max="5399" width="8" style="103" bestFit="1" customWidth="1"/>
    <col min="5400" max="5400" width="11.875" style="103" bestFit="1" customWidth="1"/>
    <col min="5401" max="5629" width="9" style="103"/>
    <col min="5630" max="5630" width="3.875" style="103" bestFit="1" customWidth="1"/>
    <col min="5631" max="5631" width="16" style="103" bestFit="1" customWidth="1"/>
    <col min="5632" max="5632" width="16.625" style="103" bestFit="1" customWidth="1"/>
    <col min="5633" max="5633" width="13.5" style="103" bestFit="1" customWidth="1"/>
    <col min="5634" max="5635" width="10.875" style="103" bestFit="1" customWidth="1"/>
    <col min="5636" max="5636" width="6.25" style="103" bestFit="1" customWidth="1"/>
    <col min="5637" max="5637" width="8.875" style="103" bestFit="1" customWidth="1"/>
    <col min="5638" max="5638" width="13.875" style="103" bestFit="1" customWidth="1"/>
    <col min="5639" max="5639" width="13.25" style="103" bestFit="1" customWidth="1"/>
    <col min="5640" max="5640" width="16" style="103" bestFit="1" customWidth="1"/>
    <col min="5641" max="5641" width="11.625" style="103" bestFit="1" customWidth="1"/>
    <col min="5642" max="5642" width="16.875" style="103" customWidth="1"/>
    <col min="5643" max="5643" width="13.25" style="103" customWidth="1"/>
    <col min="5644" max="5644" width="18.375" style="103" bestFit="1" customWidth="1"/>
    <col min="5645" max="5645" width="15" style="103" bestFit="1" customWidth="1"/>
    <col min="5646" max="5646" width="14.75" style="103" bestFit="1" customWidth="1"/>
    <col min="5647" max="5647" width="14.625" style="103" bestFit="1" customWidth="1"/>
    <col min="5648" max="5648" width="13.75" style="103" bestFit="1" customWidth="1"/>
    <col min="5649" max="5649" width="14.25" style="103" bestFit="1" customWidth="1"/>
    <col min="5650" max="5650" width="15.125" style="103" customWidth="1"/>
    <col min="5651" max="5651" width="20.5" style="103" bestFit="1" customWidth="1"/>
    <col min="5652" max="5652" width="27.875" style="103" bestFit="1" customWidth="1"/>
    <col min="5653" max="5653" width="6.875" style="103" bestFit="1" customWidth="1"/>
    <col min="5654" max="5654" width="5" style="103" bestFit="1" customWidth="1"/>
    <col min="5655" max="5655" width="8" style="103" bestFit="1" customWidth="1"/>
    <col min="5656" max="5656" width="11.875" style="103" bestFit="1" customWidth="1"/>
    <col min="5657" max="5885" width="9" style="103"/>
    <col min="5886" max="5886" width="3.875" style="103" bestFit="1" customWidth="1"/>
    <col min="5887" max="5887" width="16" style="103" bestFit="1" customWidth="1"/>
    <col min="5888" max="5888" width="16.625" style="103" bestFit="1" customWidth="1"/>
    <col min="5889" max="5889" width="13.5" style="103" bestFit="1" customWidth="1"/>
    <col min="5890" max="5891" width="10.875" style="103" bestFit="1" customWidth="1"/>
    <col min="5892" max="5892" width="6.25" style="103" bestFit="1" customWidth="1"/>
    <col min="5893" max="5893" width="8.875" style="103" bestFit="1" customWidth="1"/>
    <col min="5894" max="5894" width="13.875" style="103" bestFit="1" customWidth="1"/>
    <col min="5895" max="5895" width="13.25" style="103" bestFit="1" customWidth="1"/>
    <col min="5896" max="5896" width="16" style="103" bestFit="1" customWidth="1"/>
    <col min="5897" max="5897" width="11.625" style="103" bestFit="1" customWidth="1"/>
    <col min="5898" max="5898" width="16.875" style="103" customWidth="1"/>
    <col min="5899" max="5899" width="13.25" style="103" customWidth="1"/>
    <col min="5900" max="5900" width="18.375" style="103" bestFit="1" customWidth="1"/>
    <col min="5901" max="5901" width="15" style="103" bestFit="1" customWidth="1"/>
    <col min="5902" max="5902" width="14.75" style="103" bestFit="1" customWidth="1"/>
    <col min="5903" max="5903" width="14.625" style="103" bestFit="1" customWidth="1"/>
    <col min="5904" max="5904" width="13.75" style="103" bestFit="1" customWidth="1"/>
    <col min="5905" max="5905" width="14.25" style="103" bestFit="1" customWidth="1"/>
    <col min="5906" max="5906" width="15.125" style="103" customWidth="1"/>
    <col min="5907" max="5907" width="20.5" style="103" bestFit="1" customWidth="1"/>
    <col min="5908" max="5908" width="27.875" style="103" bestFit="1" customWidth="1"/>
    <col min="5909" max="5909" width="6.875" style="103" bestFit="1" customWidth="1"/>
    <col min="5910" max="5910" width="5" style="103" bestFit="1" customWidth="1"/>
    <col min="5911" max="5911" width="8" style="103" bestFit="1" customWidth="1"/>
    <col min="5912" max="5912" width="11.875" style="103" bestFit="1" customWidth="1"/>
    <col min="5913" max="6141" width="9" style="103"/>
    <col min="6142" max="6142" width="3.875" style="103" bestFit="1" customWidth="1"/>
    <col min="6143" max="6143" width="16" style="103" bestFit="1" customWidth="1"/>
    <col min="6144" max="6144" width="16.625" style="103" bestFit="1" customWidth="1"/>
    <col min="6145" max="6145" width="13.5" style="103" bestFit="1" customWidth="1"/>
    <col min="6146" max="6147" width="10.875" style="103" bestFit="1" customWidth="1"/>
    <col min="6148" max="6148" width="6.25" style="103" bestFit="1" customWidth="1"/>
    <col min="6149" max="6149" width="8.875" style="103" bestFit="1" customWidth="1"/>
    <col min="6150" max="6150" width="13.875" style="103" bestFit="1" customWidth="1"/>
    <col min="6151" max="6151" width="13.25" style="103" bestFit="1" customWidth="1"/>
    <col min="6152" max="6152" width="16" style="103" bestFit="1" customWidth="1"/>
    <col min="6153" max="6153" width="11.625" style="103" bestFit="1" customWidth="1"/>
    <col min="6154" max="6154" width="16.875" style="103" customWidth="1"/>
    <col min="6155" max="6155" width="13.25" style="103" customWidth="1"/>
    <col min="6156" max="6156" width="18.375" style="103" bestFit="1" customWidth="1"/>
    <col min="6157" max="6157" width="15" style="103" bestFit="1" customWidth="1"/>
    <col min="6158" max="6158" width="14.75" style="103" bestFit="1" customWidth="1"/>
    <col min="6159" max="6159" width="14.625" style="103" bestFit="1" customWidth="1"/>
    <col min="6160" max="6160" width="13.75" style="103" bestFit="1" customWidth="1"/>
    <col min="6161" max="6161" width="14.25" style="103" bestFit="1" customWidth="1"/>
    <col min="6162" max="6162" width="15.125" style="103" customWidth="1"/>
    <col min="6163" max="6163" width="20.5" style="103" bestFit="1" customWidth="1"/>
    <col min="6164" max="6164" width="27.875" style="103" bestFit="1" customWidth="1"/>
    <col min="6165" max="6165" width="6.875" style="103" bestFit="1" customWidth="1"/>
    <col min="6166" max="6166" width="5" style="103" bestFit="1" customWidth="1"/>
    <col min="6167" max="6167" width="8" style="103" bestFit="1" customWidth="1"/>
    <col min="6168" max="6168" width="11.875" style="103" bestFit="1" customWidth="1"/>
    <col min="6169" max="6397" width="9" style="103"/>
    <col min="6398" max="6398" width="3.875" style="103" bestFit="1" customWidth="1"/>
    <col min="6399" max="6399" width="16" style="103" bestFit="1" customWidth="1"/>
    <col min="6400" max="6400" width="16.625" style="103" bestFit="1" customWidth="1"/>
    <col min="6401" max="6401" width="13.5" style="103" bestFit="1" customWidth="1"/>
    <col min="6402" max="6403" width="10.875" style="103" bestFit="1" customWidth="1"/>
    <col min="6404" max="6404" width="6.25" style="103" bestFit="1" customWidth="1"/>
    <col min="6405" max="6405" width="8.875" style="103" bestFit="1" customWidth="1"/>
    <col min="6406" max="6406" width="13.875" style="103" bestFit="1" customWidth="1"/>
    <col min="6407" max="6407" width="13.25" style="103" bestFit="1" customWidth="1"/>
    <col min="6408" max="6408" width="16" style="103" bestFit="1" customWidth="1"/>
    <col min="6409" max="6409" width="11.625" style="103" bestFit="1" customWidth="1"/>
    <col min="6410" max="6410" width="16.875" style="103" customWidth="1"/>
    <col min="6411" max="6411" width="13.25" style="103" customWidth="1"/>
    <col min="6412" max="6412" width="18.375" style="103" bestFit="1" customWidth="1"/>
    <col min="6413" max="6413" width="15" style="103" bestFit="1" customWidth="1"/>
    <col min="6414" max="6414" width="14.75" style="103" bestFit="1" customWidth="1"/>
    <col min="6415" max="6415" width="14.625" style="103" bestFit="1" customWidth="1"/>
    <col min="6416" max="6416" width="13.75" style="103" bestFit="1" customWidth="1"/>
    <col min="6417" max="6417" width="14.25" style="103" bestFit="1" customWidth="1"/>
    <col min="6418" max="6418" width="15.125" style="103" customWidth="1"/>
    <col min="6419" max="6419" width="20.5" style="103" bestFit="1" customWidth="1"/>
    <col min="6420" max="6420" width="27.875" style="103" bestFit="1" customWidth="1"/>
    <col min="6421" max="6421" width="6.875" style="103" bestFit="1" customWidth="1"/>
    <col min="6422" max="6422" width="5" style="103" bestFit="1" customWidth="1"/>
    <col min="6423" max="6423" width="8" style="103" bestFit="1" customWidth="1"/>
    <col min="6424" max="6424" width="11.875" style="103" bestFit="1" customWidth="1"/>
    <col min="6425" max="6653" width="9" style="103"/>
    <col min="6654" max="6654" width="3.875" style="103" bestFit="1" customWidth="1"/>
    <col min="6655" max="6655" width="16" style="103" bestFit="1" customWidth="1"/>
    <col min="6656" max="6656" width="16.625" style="103" bestFit="1" customWidth="1"/>
    <col min="6657" max="6657" width="13.5" style="103" bestFit="1" customWidth="1"/>
    <col min="6658" max="6659" width="10.875" style="103" bestFit="1" customWidth="1"/>
    <col min="6660" max="6660" width="6.25" style="103" bestFit="1" customWidth="1"/>
    <col min="6661" max="6661" width="8.875" style="103" bestFit="1" customWidth="1"/>
    <col min="6662" max="6662" width="13.875" style="103" bestFit="1" customWidth="1"/>
    <col min="6663" max="6663" width="13.25" style="103" bestFit="1" customWidth="1"/>
    <col min="6664" max="6664" width="16" style="103" bestFit="1" customWidth="1"/>
    <col min="6665" max="6665" width="11.625" style="103" bestFit="1" customWidth="1"/>
    <col min="6666" max="6666" width="16.875" style="103" customWidth="1"/>
    <col min="6667" max="6667" width="13.25" style="103" customWidth="1"/>
    <col min="6668" max="6668" width="18.375" style="103" bestFit="1" customWidth="1"/>
    <col min="6669" max="6669" width="15" style="103" bestFit="1" customWidth="1"/>
    <col min="6670" max="6670" width="14.75" style="103" bestFit="1" customWidth="1"/>
    <col min="6671" max="6671" width="14.625" style="103" bestFit="1" customWidth="1"/>
    <col min="6672" max="6672" width="13.75" style="103" bestFit="1" customWidth="1"/>
    <col min="6673" max="6673" width="14.25" style="103" bestFit="1" customWidth="1"/>
    <col min="6674" max="6674" width="15.125" style="103" customWidth="1"/>
    <col min="6675" max="6675" width="20.5" style="103" bestFit="1" customWidth="1"/>
    <col min="6676" max="6676" width="27.875" style="103" bestFit="1" customWidth="1"/>
    <col min="6677" max="6677" width="6.875" style="103" bestFit="1" customWidth="1"/>
    <col min="6678" max="6678" width="5" style="103" bestFit="1" customWidth="1"/>
    <col min="6679" max="6679" width="8" style="103" bestFit="1" customWidth="1"/>
    <col min="6680" max="6680" width="11.875" style="103" bestFit="1" customWidth="1"/>
    <col min="6681" max="6909" width="9" style="103"/>
    <col min="6910" max="6910" width="3.875" style="103" bestFit="1" customWidth="1"/>
    <col min="6911" max="6911" width="16" style="103" bestFit="1" customWidth="1"/>
    <col min="6912" max="6912" width="16.625" style="103" bestFit="1" customWidth="1"/>
    <col min="6913" max="6913" width="13.5" style="103" bestFit="1" customWidth="1"/>
    <col min="6914" max="6915" width="10.875" style="103" bestFit="1" customWidth="1"/>
    <col min="6916" max="6916" width="6.25" style="103" bestFit="1" customWidth="1"/>
    <col min="6917" max="6917" width="8.875" style="103" bestFit="1" customWidth="1"/>
    <col min="6918" max="6918" width="13.875" style="103" bestFit="1" customWidth="1"/>
    <col min="6919" max="6919" width="13.25" style="103" bestFit="1" customWidth="1"/>
    <col min="6920" max="6920" width="16" style="103" bestFit="1" customWidth="1"/>
    <col min="6921" max="6921" width="11.625" style="103" bestFit="1" customWidth="1"/>
    <col min="6922" max="6922" width="16.875" style="103" customWidth="1"/>
    <col min="6923" max="6923" width="13.25" style="103" customWidth="1"/>
    <col min="6924" max="6924" width="18.375" style="103" bestFit="1" customWidth="1"/>
    <col min="6925" max="6925" width="15" style="103" bestFit="1" customWidth="1"/>
    <col min="6926" max="6926" width="14.75" style="103" bestFit="1" customWidth="1"/>
    <col min="6927" max="6927" width="14.625" style="103" bestFit="1" customWidth="1"/>
    <col min="6928" max="6928" width="13.75" style="103" bestFit="1" customWidth="1"/>
    <col min="6929" max="6929" width="14.25" style="103" bestFit="1" customWidth="1"/>
    <col min="6930" max="6930" width="15.125" style="103" customWidth="1"/>
    <col min="6931" max="6931" width="20.5" style="103" bestFit="1" customWidth="1"/>
    <col min="6932" max="6932" width="27.875" style="103" bestFit="1" customWidth="1"/>
    <col min="6933" max="6933" width="6.875" style="103" bestFit="1" customWidth="1"/>
    <col min="6934" max="6934" width="5" style="103" bestFit="1" customWidth="1"/>
    <col min="6935" max="6935" width="8" style="103" bestFit="1" customWidth="1"/>
    <col min="6936" max="6936" width="11.875" style="103" bestFit="1" customWidth="1"/>
    <col min="6937" max="7165" width="9" style="103"/>
    <col min="7166" max="7166" width="3.875" style="103" bestFit="1" customWidth="1"/>
    <col min="7167" max="7167" width="16" style="103" bestFit="1" customWidth="1"/>
    <col min="7168" max="7168" width="16.625" style="103" bestFit="1" customWidth="1"/>
    <col min="7169" max="7169" width="13.5" style="103" bestFit="1" customWidth="1"/>
    <col min="7170" max="7171" width="10.875" style="103" bestFit="1" customWidth="1"/>
    <col min="7172" max="7172" width="6.25" style="103" bestFit="1" customWidth="1"/>
    <col min="7173" max="7173" width="8.875" style="103" bestFit="1" customWidth="1"/>
    <col min="7174" max="7174" width="13.875" style="103" bestFit="1" customWidth="1"/>
    <col min="7175" max="7175" width="13.25" style="103" bestFit="1" customWidth="1"/>
    <col min="7176" max="7176" width="16" style="103" bestFit="1" customWidth="1"/>
    <col min="7177" max="7177" width="11.625" style="103" bestFit="1" customWidth="1"/>
    <col min="7178" max="7178" width="16.875" style="103" customWidth="1"/>
    <col min="7179" max="7179" width="13.25" style="103" customWidth="1"/>
    <col min="7180" max="7180" width="18.375" style="103" bestFit="1" customWidth="1"/>
    <col min="7181" max="7181" width="15" style="103" bestFit="1" customWidth="1"/>
    <col min="7182" max="7182" width="14.75" style="103" bestFit="1" customWidth="1"/>
    <col min="7183" max="7183" width="14.625" style="103" bestFit="1" customWidth="1"/>
    <col min="7184" max="7184" width="13.75" style="103" bestFit="1" customWidth="1"/>
    <col min="7185" max="7185" width="14.25" style="103" bestFit="1" customWidth="1"/>
    <col min="7186" max="7186" width="15.125" style="103" customWidth="1"/>
    <col min="7187" max="7187" width="20.5" style="103" bestFit="1" customWidth="1"/>
    <col min="7188" max="7188" width="27.875" style="103" bestFit="1" customWidth="1"/>
    <col min="7189" max="7189" width="6.875" style="103" bestFit="1" customWidth="1"/>
    <col min="7190" max="7190" width="5" style="103" bestFit="1" customWidth="1"/>
    <col min="7191" max="7191" width="8" style="103" bestFit="1" customWidth="1"/>
    <col min="7192" max="7192" width="11.875" style="103" bestFit="1" customWidth="1"/>
    <col min="7193" max="7421" width="9" style="103"/>
    <col min="7422" max="7422" width="3.875" style="103" bestFit="1" customWidth="1"/>
    <col min="7423" max="7423" width="16" style="103" bestFit="1" customWidth="1"/>
    <col min="7424" max="7424" width="16.625" style="103" bestFit="1" customWidth="1"/>
    <col min="7425" max="7425" width="13.5" style="103" bestFit="1" customWidth="1"/>
    <col min="7426" max="7427" width="10.875" style="103" bestFit="1" customWidth="1"/>
    <col min="7428" max="7428" width="6.25" style="103" bestFit="1" customWidth="1"/>
    <col min="7429" max="7429" width="8.875" style="103" bestFit="1" customWidth="1"/>
    <col min="7430" max="7430" width="13.875" style="103" bestFit="1" customWidth="1"/>
    <col min="7431" max="7431" width="13.25" style="103" bestFit="1" customWidth="1"/>
    <col min="7432" max="7432" width="16" style="103" bestFit="1" customWidth="1"/>
    <col min="7433" max="7433" width="11.625" style="103" bestFit="1" customWidth="1"/>
    <col min="7434" max="7434" width="16.875" style="103" customWidth="1"/>
    <col min="7435" max="7435" width="13.25" style="103" customWidth="1"/>
    <col min="7436" max="7436" width="18.375" style="103" bestFit="1" customWidth="1"/>
    <col min="7437" max="7437" width="15" style="103" bestFit="1" customWidth="1"/>
    <col min="7438" max="7438" width="14.75" style="103" bestFit="1" customWidth="1"/>
    <col min="7439" max="7439" width="14.625" style="103" bestFit="1" customWidth="1"/>
    <col min="7440" max="7440" width="13.75" style="103" bestFit="1" customWidth="1"/>
    <col min="7441" max="7441" width="14.25" style="103" bestFit="1" customWidth="1"/>
    <col min="7442" max="7442" width="15.125" style="103" customWidth="1"/>
    <col min="7443" max="7443" width="20.5" style="103" bestFit="1" customWidth="1"/>
    <col min="7444" max="7444" width="27.875" style="103" bestFit="1" customWidth="1"/>
    <col min="7445" max="7445" width="6.875" style="103" bestFit="1" customWidth="1"/>
    <col min="7446" max="7446" width="5" style="103" bestFit="1" customWidth="1"/>
    <col min="7447" max="7447" width="8" style="103" bestFit="1" customWidth="1"/>
    <col min="7448" max="7448" width="11.875" style="103" bestFit="1" customWidth="1"/>
    <col min="7449" max="7677" width="9" style="103"/>
    <col min="7678" max="7678" width="3.875" style="103" bestFit="1" customWidth="1"/>
    <col min="7679" max="7679" width="16" style="103" bestFit="1" customWidth="1"/>
    <col min="7680" max="7680" width="16.625" style="103" bestFit="1" customWidth="1"/>
    <col min="7681" max="7681" width="13.5" style="103" bestFit="1" customWidth="1"/>
    <col min="7682" max="7683" width="10.875" style="103" bestFit="1" customWidth="1"/>
    <col min="7684" max="7684" width="6.25" style="103" bestFit="1" customWidth="1"/>
    <col min="7685" max="7685" width="8.875" style="103" bestFit="1" customWidth="1"/>
    <col min="7686" max="7686" width="13.875" style="103" bestFit="1" customWidth="1"/>
    <col min="7687" max="7687" width="13.25" style="103" bestFit="1" customWidth="1"/>
    <col min="7688" max="7688" width="16" style="103" bestFit="1" customWidth="1"/>
    <col min="7689" max="7689" width="11.625" style="103" bestFit="1" customWidth="1"/>
    <col min="7690" max="7690" width="16.875" style="103" customWidth="1"/>
    <col min="7691" max="7691" width="13.25" style="103" customWidth="1"/>
    <col min="7692" max="7692" width="18.375" style="103" bestFit="1" customWidth="1"/>
    <col min="7693" max="7693" width="15" style="103" bestFit="1" customWidth="1"/>
    <col min="7694" max="7694" width="14.75" style="103" bestFit="1" customWidth="1"/>
    <col min="7695" max="7695" width="14.625" style="103" bestFit="1" customWidth="1"/>
    <col min="7696" max="7696" width="13.75" style="103" bestFit="1" customWidth="1"/>
    <col min="7697" max="7697" width="14.25" style="103" bestFit="1" customWidth="1"/>
    <col min="7698" max="7698" width="15.125" style="103" customWidth="1"/>
    <col min="7699" max="7699" width="20.5" style="103" bestFit="1" customWidth="1"/>
    <col min="7700" max="7700" width="27.875" style="103" bestFit="1" customWidth="1"/>
    <col min="7701" max="7701" width="6.875" style="103" bestFit="1" customWidth="1"/>
    <col min="7702" max="7702" width="5" style="103" bestFit="1" customWidth="1"/>
    <col min="7703" max="7703" width="8" style="103" bestFit="1" customWidth="1"/>
    <col min="7704" max="7704" width="11.875" style="103" bestFit="1" customWidth="1"/>
    <col min="7705" max="7933" width="9" style="103"/>
    <col min="7934" max="7934" width="3.875" style="103" bestFit="1" customWidth="1"/>
    <col min="7935" max="7935" width="16" style="103" bestFit="1" customWidth="1"/>
    <col min="7936" max="7936" width="16.625" style="103" bestFit="1" customWidth="1"/>
    <col min="7937" max="7937" width="13.5" style="103" bestFit="1" customWidth="1"/>
    <col min="7938" max="7939" width="10.875" style="103" bestFit="1" customWidth="1"/>
    <col min="7940" max="7940" width="6.25" style="103" bestFit="1" customWidth="1"/>
    <col min="7941" max="7941" width="8.875" style="103" bestFit="1" customWidth="1"/>
    <col min="7942" max="7942" width="13.875" style="103" bestFit="1" customWidth="1"/>
    <col min="7943" max="7943" width="13.25" style="103" bestFit="1" customWidth="1"/>
    <col min="7944" max="7944" width="16" style="103" bestFit="1" customWidth="1"/>
    <col min="7945" max="7945" width="11.625" style="103" bestFit="1" customWidth="1"/>
    <col min="7946" max="7946" width="16.875" style="103" customWidth="1"/>
    <col min="7947" max="7947" width="13.25" style="103" customWidth="1"/>
    <col min="7948" max="7948" width="18.375" style="103" bestFit="1" customWidth="1"/>
    <col min="7949" max="7949" width="15" style="103" bestFit="1" customWidth="1"/>
    <col min="7950" max="7950" width="14.75" style="103" bestFit="1" customWidth="1"/>
    <col min="7951" max="7951" width="14.625" style="103" bestFit="1" customWidth="1"/>
    <col min="7952" max="7952" width="13.75" style="103" bestFit="1" customWidth="1"/>
    <col min="7953" max="7953" width="14.25" style="103" bestFit="1" customWidth="1"/>
    <col min="7954" max="7954" width="15.125" style="103" customWidth="1"/>
    <col min="7955" max="7955" width="20.5" style="103" bestFit="1" customWidth="1"/>
    <col min="7956" max="7956" width="27.875" style="103" bestFit="1" customWidth="1"/>
    <col min="7957" max="7957" width="6.875" style="103" bestFit="1" customWidth="1"/>
    <col min="7958" max="7958" width="5" style="103" bestFit="1" customWidth="1"/>
    <col min="7959" max="7959" width="8" style="103" bestFit="1" customWidth="1"/>
    <col min="7960" max="7960" width="11.875" style="103" bestFit="1" customWidth="1"/>
    <col min="7961" max="8189" width="9" style="103"/>
    <col min="8190" max="8190" width="3.875" style="103" bestFit="1" customWidth="1"/>
    <col min="8191" max="8191" width="16" style="103" bestFit="1" customWidth="1"/>
    <col min="8192" max="8192" width="16.625" style="103" bestFit="1" customWidth="1"/>
    <col min="8193" max="8193" width="13.5" style="103" bestFit="1" customWidth="1"/>
    <col min="8194" max="8195" width="10.875" style="103" bestFit="1" customWidth="1"/>
    <col min="8196" max="8196" width="6.25" style="103" bestFit="1" customWidth="1"/>
    <col min="8197" max="8197" width="8.875" style="103" bestFit="1" customWidth="1"/>
    <col min="8198" max="8198" width="13.875" style="103" bestFit="1" customWidth="1"/>
    <col min="8199" max="8199" width="13.25" style="103" bestFit="1" customWidth="1"/>
    <col min="8200" max="8200" width="16" style="103" bestFit="1" customWidth="1"/>
    <col min="8201" max="8201" width="11.625" style="103" bestFit="1" customWidth="1"/>
    <col min="8202" max="8202" width="16.875" style="103" customWidth="1"/>
    <col min="8203" max="8203" width="13.25" style="103" customWidth="1"/>
    <col min="8204" max="8204" width="18.375" style="103" bestFit="1" customWidth="1"/>
    <col min="8205" max="8205" width="15" style="103" bestFit="1" customWidth="1"/>
    <col min="8206" max="8206" width="14.75" style="103" bestFit="1" customWidth="1"/>
    <col min="8207" max="8207" width="14.625" style="103" bestFit="1" customWidth="1"/>
    <col min="8208" max="8208" width="13.75" style="103" bestFit="1" customWidth="1"/>
    <col min="8209" max="8209" width="14.25" style="103" bestFit="1" customWidth="1"/>
    <col min="8210" max="8210" width="15.125" style="103" customWidth="1"/>
    <col min="8211" max="8211" width="20.5" style="103" bestFit="1" customWidth="1"/>
    <col min="8212" max="8212" width="27.875" style="103" bestFit="1" customWidth="1"/>
    <col min="8213" max="8213" width="6.875" style="103" bestFit="1" customWidth="1"/>
    <col min="8214" max="8214" width="5" style="103" bestFit="1" customWidth="1"/>
    <col min="8215" max="8215" width="8" style="103" bestFit="1" customWidth="1"/>
    <col min="8216" max="8216" width="11.875" style="103" bestFit="1" customWidth="1"/>
    <col min="8217" max="8445" width="9" style="103"/>
    <col min="8446" max="8446" width="3.875" style="103" bestFit="1" customWidth="1"/>
    <col min="8447" max="8447" width="16" style="103" bestFit="1" customWidth="1"/>
    <col min="8448" max="8448" width="16.625" style="103" bestFit="1" customWidth="1"/>
    <col min="8449" max="8449" width="13.5" style="103" bestFit="1" customWidth="1"/>
    <col min="8450" max="8451" width="10.875" style="103" bestFit="1" customWidth="1"/>
    <col min="8452" max="8452" width="6.25" style="103" bestFit="1" customWidth="1"/>
    <col min="8453" max="8453" width="8.875" style="103" bestFit="1" customWidth="1"/>
    <col min="8454" max="8454" width="13.875" style="103" bestFit="1" customWidth="1"/>
    <col min="8455" max="8455" width="13.25" style="103" bestFit="1" customWidth="1"/>
    <col min="8456" max="8456" width="16" style="103" bestFit="1" customWidth="1"/>
    <col min="8457" max="8457" width="11.625" style="103" bestFit="1" customWidth="1"/>
    <col min="8458" max="8458" width="16.875" style="103" customWidth="1"/>
    <col min="8459" max="8459" width="13.25" style="103" customWidth="1"/>
    <col min="8460" max="8460" width="18.375" style="103" bestFit="1" customWidth="1"/>
    <col min="8461" max="8461" width="15" style="103" bestFit="1" customWidth="1"/>
    <col min="8462" max="8462" width="14.75" style="103" bestFit="1" customWidth="1"/>
    <col min="8463" max="8463" width="14.625" style="103" bestFit="1" customWidth="1"/>
    <col min="8464" max="8464" width="13.75" style="103" bestFit="1" customWidth="1"/>
    <col min="8465" max="8465" width="14.25" style="103" bestFit="1" customWidth="1"/>
    <col min="8466" max="8466" width="15.125" style="103" customWidth="1"/>
    <col min="8467" max="8467" width="20.5" style="103" bestFit="1" customWidth="1"/>
    <col min="8468" max="8468" width="27.875" style="103" bestFit="1" customWidth="1"/>
    <col min="8469" max="8469" width="6.875" style="103" bestFit="1" customWidth="1"/>
    <col min="8470" max="8470" width="5" style="103" bestFit="1" customWidth="1"/>
    <col min="8471" max="8471" width="8" style="103" bestFit="1" customWidth="1"/>
    <col min="8472" max="8472" width="11.875" style="103" bestFit="1" customWidth="1"/>
    <col min="8473" max="8701" width="9" style="103"/>
    <col min="8702" max="8702" width="3.875" style="103" bestFit="1" customWidth="1"/>
    <col min="8703" max="8703" width="16" style="103" bestFit="1" customWidth="1"/>
    <col min="8704" max="8704" width="16.625" style="103" bestFit="1" customWidth="1"/>
    <col min="8705" max="8705" width="13.5" style="103" bestFit="1" customWidth="1"/>
    <col min="8706" max="8707" width="10.875" style="103" bestFit="1" customWidth="1"/>
    <col min="8708" max="8708" width="6.25" style="103" bestFit="1" customWidth="1"/>
    <col min="8709" max="8709" width="8.875" style="103" bestFit="1" customWidth="1"/>
    <col min="8710" max="8710" width="13.875" style="103" bestFit="1" customWidth="1"/>
    <col min="8711" max="8711" width="13.25" style="103" bestFit="1" customWidth="1"/>
    <col min="8712" max="8712" width="16" style="103" bestFit="1" customWidth="1"/>
    <col min="8713" max="8713" width="11.625" style="103" bestFit="1" customWidth="1"/>
    <col min="8714" max="8714" width="16.875" style="103" customWidth="1"/>
    <col min="8715" max="8715" width="13.25" style="103" customWidth="1"/>
    <col min="8716" max="8716" width="18.375" style="103" bestFit="1" customWidth="1"/>
    <col min="8717" max="8717" width="15" style="103" bestFit="1" customWidth="1"/>
    <col min="8718" max="8718" width="14.75" style="103" bestFit="1" customWidth="1"/>
    <col min="8719" max="8719" width="14.625" style="103" bestFit="1" customWidth="1"/>
    <col min="8720" max="8720" width="13.75" style="103" bestFit="1" customWidth="1"/>
    <col min="8721" max="8721" width="14.25" style="103" bestFit="1" customWidth="1"/>
    <col min="8722" max="8722" width="15.125" style="103" customWidth="1"/>
    <col min="8723" max="8723" width="20.5" style="103" bestFit="1" customWidth="1"/>
    <col min="8724" max="8724" width="27.875" style="103" bestFit="1" customWidth="1"/>
    <col min="8725" max="8725" width="6.875" style="103" bestFit="1" customWidth="1"/>
    <col min="8726" max="8726" width="5" style="103" bestFit="1" customWidth="1"/>
    <col min="8727" max="8727" width="8" style="103" bestFit="1" customWidth="1"/>
    <col min="8728" max="8728" width="11.875" style="103" bestFit="1" customWidth="1"/>
    <col min="8729" max="8957" width="9" style="103"/>
    <col min="8958" max="8958" width="3.875" style="103" bestFit="1" customWidth="1"/>
    <col min="8959" max="8959" width="16" style="103" bestFit="1" customWidth="1"/>
    <col min="8960" max="8960" width="16.625" style="103" bestFit="1" customWidth="1"/>
    <col min="8961" max="8961" width="13.5" style="103" bestFit="1" customWidth="1"/>
    <col min="8962" max="8963" width="10.875" style="103" bestFit="1" customWidth="1"/>
    <col min="8964" max="8964" width="6.25" style="103" bestFit="1" customWidth="1"/>
    <col min="8965" max="8965" width="8.875" style="103" bestFit="1" customWidth="1"/>
    <col min="8966" max="8966" width="13.875" style="103" bestFit="1" customWidth="1"/>
    <col min="8967" max="8967" width="13.25" style="103" bestFit="1" customWidth="1"/>
    <col min="8968" max="8968" width="16" style="103" bestFit="1" customWidth="1"/>
    <col min="8969" max="8969" width="11.625" style="103" bestFit="1" customWidth="1"/>
    <col min="8970" max="8970" width="16.875" style="103" customWidth="1"/>
    <col min="8971" max="8971" width="13.25" style="103" customWidth="1"/>
    <col min="8972" max="8972" width="18.375" style="103" bestFit="1" customWidth="1"/>
    <col min="8973" max="8973" width="15" style="103" bestFit="1" customWidth="1"/>
    <col min="8974" max="8974" width="14.75" style="103" bestFit="1" customWidth="1"/>
    <col min="8975" max="8975" width="14.625" style="103" bestFit="1" customWidth="1"/>
    <col min="8976" max="8976" width="13.75" style="103" bestFit="1" customWidth="1"/>
    <col min="8977" max="8977" width="14.25" style="103" bestFit="1" customWidth="1"/>
    <col min="8978" max="8978" width="15.125" style="103" customWidth="1"/>
    <col min="8979" max="8979" width="20.5" style="103" bestFit="1" customWidth="1"/>
    <col min="8980" max="8980" width="27.875" style="103" bestFit="1" customWidth="1"/>
    <col min="8981" max="8981" width="6.875" style="103" bestFit="1" customWidth="1"/>
    <col min="8982" max="8982" width="5" style="103" bestFit="1" customWidth="1"/>
    <col min="8983" max="8983" width="8" style="103" bestFit="1" customWidth="1"/>
    <col min="8984" max="8984" width="11.875" style="103" bestFit="1" customWidth="1"/>
    <col min="8985" max="9213" width="9" style="103"/>
    <col min="9214" max="9214" width="3.875" style="103" bestFit="1" customWidth="1"/>
    <col min="9215" max="9215" width="16" style="103" bestFit="1" customWidth="1"/>
    <col min="9216" max="9216" width="16.625" style="103" bestFit="1" customWidth="1"/>
    <col min="9217" max="9217" width="13.5" style="103" bestFit="1" customWidth="1"/>
    <col min="9218" max="9219" width="10.875" style="103" bestFit="1" customWidth="1"/>
    <col min="9220" max="9220" width="6.25" style="103" bestFit="1" customWidth="1"/>
    <col min="9221" max="9221" width="8.875" style="103" bestFit="1" customWidth="1"/>
    <col min="9222" max="9222" width="13.875" style="103" bestFit="1" customWidth="1"/>
    <col min="9223" max="9223" width="13.25" style="103" bestFit="1" customWidth="1"/>
    <col min="9224" max="9224" width="16" style="103" bestFit="1" customWidth="1"/>
    <col min="9225" max="9225" width="11.625" style="103" bestFit="1" customWidth="1"/>
    <col min="9226" max="9226" width="16.875" style="103" customWidth="1"/>
    <col min="9227" max="9227" width="13.25" style="103" customWidth="1"/>
    <col min="9228" max="9228" width="18.375" style="103" bestFit="1" customWidth="1"/>
    <col min="9229" max="9229" width="15" style="103" bestFit="1" customWidth="1"/>
    <col min="9230" max="9230" width="14.75" style="103" bestFit="1" customWidth="1"/>
    <col min="9231" max="9231" width="14.625" style="103" bestFit="1" customWidth="1"/>
    <col min="9232" max="9232" width="13.75" style="103" bestFit="1" customWidth="1"/>
    <col min="9233" max="9233" width="14.25" style="103" bestFit="1" customWidth="1"/>
    <col min="9234" max="9234" width="15.125" style="103" customWidth="1"/>
    <col min="9235" max="9235" width="20.5" style="103" bestFit="1" customWidth="1"/>
    <col min="9236" max="9236" width="27.875" style="103" bestFit="1" customWidth="1"/>
    <col min="9237" max="9237" width="6.875" style="103" bestFit="1" customWidth="1"/>
    <col min="9238" max="9238" width="5" style="103" bestFit="1" customWidth="1"/>
    <col min="9239" max="9239" width="8" style="103" bestFit="1" customWidth="1"/>
    <col min="9240" max="9240" width="11.875" style="103" bestFit="1" customWidth="1"/>
    <col min="9241" max="9469" width="9" style="103"/>
    <col min="9470" max="9470" width="3.875" style="103" bestFit="1" customWidth="1"/>
    <col min="9471" max="9471" width="16" style="103" bestFit="1" customWidth="1"/>
    <col min="9472" max="9472" width="16.625" style="103" bestFit="1" customWidth="1"/>
    <col min="9473" max="9473" width="13.5" style="103" bestFit="1" customWidth="1"/>
    <col min="9474" max="9475" width="10.875" style="103" bestFit="1" customWidth="1"/>
    <col min="9476" max="9476" width="6.25" style="103" bestFit="1" customWidth="1"/>
    <col min="9477" max="9477" width="8.875" style="103" bestFit="1" customWidth="1"/>
    <col min="9478" max="9478" width="13.875" style="103" bestFit="1" customWidth="1"/>
    <col min="9479" max="9479" width="13.25" style="103" bestFit="1" customWidth="1"/>
    <col min="9480" max="9480" width="16" style="103" bestFit="1" customWidth="1"/>
    <col min="9481" max="9481" width="11.625" style="103" bestFit="1" customWidth="1"/>
    <col min="9482" max="9482" width="16.875" style="103" customWidth="1"/>
    <col min="9483" max="9483" width="13.25" style="103" customWidth="1"/>
    <col min="9484" max="9484" width="18.375" style="103" bestFit="1" customWidth="1"/>
    <col min="9485" max="9485" width="15" style="103" bestFit="1" customWidth="1"/>
    <col min="9486" max="9486" width="14.75" style="103" bestFit="1" customWidth="1"/>
    <col min="9487" max="9487" width="14.625" style="103" bestFit="1" customWidth="1"/>
    <col min="9488" max="9488" width="13.75" style="103" bestFit="1" customWidth="1"/>
    <col min="9489" max="9489" width="14.25" style="103" bestFit="1" customWidth="1"/>
    <col min="9490" max="9490" width="15.125" style="103" customWidth="1"/>
    <col min="9491" max="9491" width="20.5" style="103" bestFit="1" customWidth="1"/>
    <col min="9492" max="9492" width="27.875" style="103" bestFit="1" customWidth="1"/>
    <col min="9493" max="9493" width="6.875" style="103" bestFit="1" customWidth="1"/>
    <col min="9494" max="9494" width="5" style="103" bestFit="1" customWidth="1"/>
    <col min="9495" max="9495" width="8" style="103" bestFit="1" customWidth="1"/>
    <col min="9496" max="9496" width="11.875" style="103" bestFit="1" customWidth="1"/>
    <col min="9497" max="9725" width="9" style="103"/>
    <col min="9726" max="9726" width="3.875" style="103" bestFit="1" customWidth="1"/>
    <col min="9727" max="9727" width="16" style="103" bestFit="1" customWidth="1"/>
    <col min="9728" max="9728" width="16.625" style="103" bestFit="1" customWidth="1"/>
    <col min="9729" max="9729" width="13.5" style="103" bestFit="1" customWidth="1"/>
    <col min="9730" max="9731" width="10.875" style="103" bestFit="1" customWidth="1"/>
    <col min="9732" max="9732" width="6.25" style="103" bestFit="1" customWidth="1"/>
    <col min="9733" max="9733" width="8.875" style="103" bestFit="1" customWidth="1"/>
    <col min="9734" max="9734" width="13.875" style="103" bestFit="1" customWidth="1"/>
    <col min="9735" max="9735" width="13.25" style="103" bestFit="1" customWidth="1"/>
    <col min="9736" max="9736" width="16" style="103" bestFit="1" customWidth="1"/>
    <col min="9737" max="9737" width="11.625" style="103" bestFit="1" customWidth="1"/>
    <col min="9738" max="9738" width="16.875" style="103" customWidth="1"/>
    <col min="9739" max="9739" width="13.25" style="103" customWidth="1"/>
    <col min="9740" max="9740" width="18.375" style="103" bestFit="1" customWidth="1"/>
    <col min="9741" max="9741" width="15" style="103" bestFit="1" customWidth="1"/>
    <col min="9742" max="9742" width="14.75" style="103" bestFit="1" customWidth="1"/>
    <col min="9743" max="9743" width="14.625" style="103" bestFit="1" customWidth="1"/>
    <col min="9744" max="9744" width="13.75" style="103" bestFit="1" customWidth="1"/>
    <col min="9745" max="9745" width="14.25" style="103" bestFit="1" customWidth="1"/>
    <col min="9746" max="9746" width="15.125" style="103" customWidth="1"/>
    <col min="9747" max="9747" width="20.5" style="103" bestFit="1" customWidth="1"/>
    <col min="9748" max="9748" width="27.875" style="103" bestFit="1" customWidth="1"/>
    <col min="9749" max="9749" width="6.875" style="103" bestFit="1" customWidth="1"/>
    <col min="9750" max="9750" width="5" style="103" bestFit="1" customWidth="1"/>
    <col min="9751" max="9751" width="8" style="103" bestFit="1" customWidth="1"/>
    <col min="9752" max="9752" width="11.875" style="103" bestFit="1" customWidth="1"/>
    <col min="9753" max="9981" width="9" style="103"/>
    <col min="9982" max="9982" width="3.875" style="103" bestFit="1" customWidth="1"/>
    <col min="9983" max="9983" width="16" style="103" bestFit="1" customWidth="1"/>
    <col min="9984" max="9984" width="16.625" style="103" bestFit="1" customWidth="1"/>
    <col min="9985" max="9985" width="13.5" style="103" bestFit="1" customWidth="1"/>
    <col min="9986" max="9987" width="10.875" style="103" bestFit="1" customWidth="1"/>
    <col min="9988" max="9988" width="6.25" style="103" bestFit="1" customWidth="1"/>
    <col min="9989" max="9989" width="8.875" style="103" bestFit="1" customWidth="1"/>
    <col min="9990" max="9990" width="13.875" style="103" bestFit="1" customWidth="1"/>
    <col min="9991" max="9991" width="13.25" style="103" bestFit="1" customWidth="1"/>
    <col min="9992" max="9992" width="16" style="103" bestFit="1" customWidth="1"/>
    <col min="9993" max="9993" width="11.625" style="103" bestFit="1" customWidth="1"/>
    <col min="9994" max="9994" width="16.875" style="103" customWidth="1"/>
    <col min="9995" max="9995" width="13.25" style="103" customWidth="1"/>
    <col min="9996" max="9996" width="18.375" style="103" bestFit="1" customWidth="1"/>
    <col min="9997" max="9997" width="15" style="103" bestFit="1" customWidth="1"/>
    <col min="9998" max="9998" width="14.75" style="103" bestFit="1" customWidth="1"/>
    <col min="9999" max="9999" width="14.625" style="103" bestFit="1" customWidth="1"/>
    <col min="10000" max="10000" width="13.75" style="103" bestFit="1" customWidth="1"/>
    <col min="10001" max="10001" width="14.25" style="103" bestFit="1" customWidth="1"/>
    <col min="10002" max="10002" width="15.125" style="103" customWidth="1"/>
    <col min="10003" max="10003" width="20.5" style="103" bestFit="1" customWidth="1"/>
    <col min="10004" max="10004" width="27.875" style="103" bestFit="1" customWidth="1"/>
    <col min="10005" max="10005" width="6.875" style="103" bestFit="1" customWidth="1"/>
    <col min="10006" max="10006" width="5" style="103" bestFit="1" customWidth="1"/>
    <col min="10007" max="10007" width="8" style="103" bestFit="1" customWidth="1"/>
    <col min="10008" max="10008" width="11.875" style="103" bestFit="1" customWidth="1"/>
    <col min="10009" max="10237" width="9" style="103"/>
    <col min="10238" max="10238" width="3.875" style="103" bestFit="1" customWidth="1"/>
    <col min="10239" max="10239" width="16" style="103" bestFit="1" customWidth="1"/>
    <col min="10240" max="10240" width="16.625" style="103" bestFit="1" customWidth="1"/>
    <col min="10241" max="10241" width="13.5" style="103" bestFit="1" customWidth="1"/>
    <col min="10242" max="10243" width="10.875" style="103" bestFit="1" customWidth="1"/>
    <col min="10244" max="10244" width="6.25" style="103" bestFit="1" customWidth="1"/>
    <col min="10245" max="10245" width="8.875" style="103" bestFit="1" customWidth="1"/>
    <col min="10246" max="10246" width="13.875" style="103" bestFit="1" customWidth="1"/>
    <col min="10247" max="10247" width="13.25" style="103" bestFit="1" customWidth="1"/>
    <col min="10248" max="10248" width="16" style="103" bestFit="1" customWidth="1"/>
    <col min="10249" max="10249" width="11.625" style="103" bestFit="1" customWidth="1"/>
    <col min="10250" max="10250" width="16.875" style="103" customWidth="1"/>
    <col min="10251" max="10251" width="13.25" style="103" customWidth="1"/>
    <col min="10252" max="10252" width="18.375" style="103" bestFit="1" customWidth="1"/>
    <col min="10253" max="10253" width="15" style="103" bestFit="1" customWidth="1"/>
    <col min="10254" max="10254" width="14.75" style="103" bestFit="1" customWidth="1"/>
    <col min="10255" max="10255" width="14.625" style="103" bestFit="1" customWidth="1"/>
    <col min="10256" max="10256" width="13.75" style="103" bestFit="1" customWidth="1"/>
    <col min="10257" max="10257" width="14.25" style="103" bestFit="1" customWidth="1"/>
    <col min="10258" max="10258" width="15.125" style="103" customWidth="1"/>
    <col min="10259" max="10259" width="20.5" style="103" bestFit="1" customWidth="1"/>
    <col min="10260" max="10260" width="27.875" style="103" bestFit="1" customWidth="1"/>
    <col min="10261" max="10261" width="6.875" style="103" bestFit="1" customWidth="1"/>
    <col min="10262" max="10262" width="5" style="103" bestFit="1" customWidth="1"/>
    <col min="10263" max="10263" width="8" style="103" bestFit="1" customWidth="1"/>
    <col min="10264" max="10264" width="11.875" style="103" bestFit="1" customWidth="1"/>
    <col min="10265" max="10493" width="9" style="103"/>
    <col min="10494" max="10494" width="3.875" style="103" bestFit="1" customWidth="1"/>
    <col min="10495" max="10495" width="16" style="103" bestFit="1" customWidth="1"/>
    <col min="10496" max="10496" width="16.625" style="103" bestFit="1" customWidth="1"/>
    <col min="10497" max="10497" width="13.5" style="103" bestFit="1" customWidth="1"/>
    <col min="10498" max="10499" width="10.875" style="103" bestFit="1" customWidth="1"/>
    <col min="10500" max="10500" width="6.25" style="103" bestFit="1" customWidth="1"/>
    <col min="10501" max="10501" width="8.875" style="103" bestFit="1" customWidth="1"/>
    <col min="10502" max="10502" width="13.875" style="103" bestFit="1" customWidth="1"/>
    <col min="10503" max="10503" width="13.25" style="103" bestFit="1" customWidth="1"/>
    <col min="10504" max="10504" width="16" style="103" bestFit="1" customWidth="1"/>
    <col min="10505" max="10505" width="11.625" style="103" bestFit="1" customWidth="1"/>
    <col min="10506" max="10506" width="16.875" style="103" customWidth="1"/>
    <col min="10507" max="10507" width="13.25" style="103" customWidth="1"/>
    <col min="10508" max="10508" width="18.375" style="103" bestFit="1" customWidth="1"/>
    <col min="10509" max="10509" width="15" style="103" bestFit="1" customWidth="1"/>
    <col min="10510" max="10510" width="14.75" style="103" bestFit="1" customWidth="1"/>
    <col min="10511" max="10511" width="14.625" style="103" bestFit="1" customWidth="1"/>
    <col min="10512" max="10512" width="13.75" style="103" bestFit="1" customWidth="1"/>
    <col min="10513" max="10513" width="14.25" style="103" bestFit="1" customWidth="1"/>
    <col min="10514" max="10514" width="15.125" style="103" customWidth="1"/>
    <col min="10515" max="10515" width="20.5" style="103" bestFit="1" customWidth="1"/>
    <col min="10516" max="10516" width="27.875" style="103" bestFit="1" customWidth="1"/>
    <col min="10517" max="10517" width="6.875" style="103" bestFit="1" customWidth="1"/>
    <col min="10518" max="10518" width="5" style="103" bestFit="1" customWidth="1"/>
    <col min="10519" max="10519" width="8" style="103" bestFit="1" customWidth="1"/>
    <col min="10520" max="10520" width="11.875" style="103" bestFit="1" customWidth="1"/>
    <col min="10521" max="10749" width="9" style="103"/>
    <col min="10750" max="10750" width="3.875" style="103" bestFit="1" customWidth="1"/>
    <col min="10751" max="10751" width="16" style="103" bestFit="1" customWidth="1"/>
    <col min="10752" max="10752" width="16.625" style="103" bestFit="1" customWidth="1"/>
    <col min="10753" max="10753" width="13.5" style="103" bestFit="1" customWidth="1"/>
    <col min="10754" max="10755" width="10.875" style="103" bestFit="1" customWidth="1"/>
    <col min="10756" max="10756" width="6.25" style="103" bestFit="1" customWidth="1"/>
    <col min="10757" max="10757" width="8.875" style="103" bestFit="1" customWidth="1"/>
    <col min="10758" max="10758" width="13.875" style="103" bestFit="1" customWidth="1"/>
    <col min="10759" max="10759" width="13.25" style="103" bestFit="1" customWidth="1"/>
    <col min="10760" max="10760" width="16" style="103" bestFit="1" customWidth="1"/>
    <col min="10761" max="10761" width="11.625" style="103" bestFit="1" customWidth="1"/>
    <col min="10762" max="10762" width="16.875" style="103" customWidth="1"/>
    <col min="10763" max="10763" width="13.25" style="103" customWidth="1"/>
    <col min="10764" max="10764" width="18.375" style="103" bestFit="1" customWidth="1"/>
    <col min="10765" max="10765" width="15" style="103" bestFit="1" customWidth="1"/>
    <col min="10766" max="10766" width="14.75" style="103" bestFit="1" customWidth="1"/>
    <col min="10767" max="10767" width="14.625" style="103" bestFit="1" customWidth="1"/>
    <col min="10768" max="10768" width="13.75" style="103" bestFit="1" customWidth="1"/>
    <col min="10769" max="10769" width="14.25" style="103" bestFit="1" customWidth="1"/>
    <col min="10770" max="10770" width="15.125" style="103" customWidth="1"/>
    <col min="10771" max="10771" width="20.5" style="103" bestFit="1" customWidth="1"/>
    <col min="10772" max="10772" width="27.875" style="103" bestFit="1" customWidth="1"/>
    <col min="10773" max="10773" width="6.875" style="103" bestFit="1" customWidth="1"/>
    <col min="10774" max="10774" width="5" style="103" bestFit="1" customWidth="1"/>
    <col min="10775" max="10775" width="8" style="103" bestFit="1" customWidth="1"/>
    <col min="10776" max="10776" width="11.875" style="103" bestFit="1" customWidth="1"/>
    <col min="10777" max="11005" width="9" style="103"/>
    <col min="11006" max="11006" width="3.875" style="103" bestFit="1" customWidth="1"/>
    <col min="11007" max="11007" width="16" style="103" bestFit="1" customWidth="1"/>
    <col min="11008" max="11008" width="16.625" style="103" bestFit="1" customWidth="1"/>
    <col min="11009" max="11009" width="13.5" style="103" bestFit="1" customWidth="1"/>
    <col min="11010" max="11011" width="10.875" style="103" bestFit="1" customWidth="1"/>
    <col min="11012" max="11012" width="6.25" style="103" bestFit="1" customWidth="1"/>
    <col min="11013" max="11013" width="8.875" style="103" bestFit="1" customWidth="1"/>
    <col min="11014" max="11014" width="13.875" style="103" bestFit="1" customWidth="1"/>
    <col min="11015" max="11015" width="13.25" style="103" bestFit="1" customWidth="1"/>
    <col min="11016" max="11016" width="16" style="103" bestFit="1" customWidth="1"/>
    <col min="11017" max="11017" width="11.625" style="103" bestFit="1" customWidth="1"/>
    <col min="11018" max="11018" width="16.875" style="103" customWidth="1"/>
    <col min="11019" max="11019" width="13.25" style="103" customWidth="1"/>
    <col min="11020" max="11020" width="18.375" style="103" bestFit="1" customWidth="1"/>
    <col min="11021" max="11021" width="15" style="103" bestFit="1" customWidth="1"/>
    <col min="11022" max="11022" width="14.75" style="103" bestFit="1" customWidth="1"/>
    <col min="11023" max="11023" width="14.625" style="103" bestFit="1" customWidth="1"/>
    <col min="11024" max="11024" width="13.75" style="103" bestFit="1" customWidth="1"/>
    <col min="11025" max="11025" width="14.25" style="103" bestFit="1" customWidth="1"/>
    <col min="11026" max="11026" width="15.125" style="103" customWidth="1"/>
    <col min="11027" max="11027" width="20.5" style="103" bestFit="1" customWidth="1"/>
    <col min="11028" max="11028" width="27.875" style="103" bestFit="1" customWidth="1"/>
    <col min="11029" max="11029" width="6.875" style="103" bestFit="1" customWidth="1"/>
    <col min="11030" max="11030" width="5" style="103" bestFit="1" customWidth="1"/>
    <col min="11031" max="11031" width="8" style="103" bestFit="1" customWidth="1"/>
    <col min="11032" max="11032" width="11.875" style="103" bestFit="1" customWidth="1"/>
    <col min="11033" max="11261" width="9" style="103"/>
    <col min="11262" max="11262" width="3.875" style="103" bestFit="1" customWidth="1"/>
    <col min="11263" max="11263" width="16" style="103" bestFit="1" customWidth="1"/>
    <col min="11264" max="11264" width="16.625" style="103" bestFit="1" customWidth="1"/>
    <col min="11265" max="11265" width="13.5" style="103" bestFit="1" customWidth="1"/>
    <col min="11266" max="11267" width="10.875" style="103" bestFit="1" customWidth="1"/>
    <col min="11268" max="11268" width="6.25" style="103" bestFit="1" customWidth="1"/>
    <col min="11269" max="11269" width="8.875" style="103" bestFit="1" customWidth="1"/>
    <col min="11270" max="11270" width="13.875" style="103" bestFit="1" customWidth="1"/>
    <col min="11271" max="11271" width="13.25" style="103" bestFit="1" customWidth="1"/>
    <col min="11272" max="11272" width="16" style="103" bestFit="1" customWidth="1"/>
    <col min="11273" max="11273" width="11.625" style="103" bestFit="1" customWidth="1"/>
    <col min="11274" max="11274" width="16.875" style="103" customWidth="1"/>
    <col min="11275" max="11275" width="13.25" style="103" customWidth="1"/>
    <col min="11276" max="11276" width="18.375" style="103" bestFit="1" customWidth="1"/>
    <col min="11277" max="11277" width="15" style="103" bestFit="1" customWidth="1"/>
    <col min="11278" max="11278" width="14.75" style="103" bestFit="1" customWidth="1"/>
    <col min="11279" max="11279" width="14.625" style="103" bestFit="1" customWidth="1"/>
    <col min="11280" max="11280" width="13.75" style="103" bestFit="1" customWidth="1"/>
    <col min="11281" max="11281" width="14.25" style="103" bestFit="1" customWidth="1"/>
    <col min="11282" max="11282" width="15.125" style="103" customWidth="1"/>
    <col min="11283" max="11283" width="20.5" style="103" bestFit="1" customWidth="1"/>
    <col min="11284" max="11284" width="27.875" style="103" bestFit="1" customWidth="1"/>
    <col min="11285" max="11285" width="6.875" style="103" bestFit="1" customWidth="1"/>
    <col min="11286" max="11286" width="5" style="103" bestFit="1" customWidth="1"/>
    <col min="11287" max="11287" width="8" style="103" bestFit="1" customWidth="1"/>
    <col min="11288" max="11288" width="11.875" style="103" bestFit="1" customWidth="1"/>
    <col min="11289" max="11517" width="9" style="103"/>
    <col min="11518" max="11518" width="3.875" style="103" bestFit="1" customWidth="1"/>
    <col min="11519" max="11519" width="16" style="103" bestFit="1" customWidth="1"/>
    <col min="11520" max="11520" width="16.625" style="103" bestFit="1" customWidth="1"/>
    <col min="11521" max="11521" width="13.5" style="103" bestFit="1" customWidth="1"/>
    <col min="11522" max="11523" width="10.875" style="103" bestFit="1" customWidth="1"/>
    <col min="11524" max="11524" width="6.25" style="103" bestFit="1" customWidth="1"/>
    <col min="11525" max="11525" width="8.875" style="103" bestFit="1" customWidth="1"/>
    <col min="11526" max="11526" width="13.875" style="103" bestFit="1" customWidth="1"/>
    <col min="11527" max="11527" width="13.25" style="103" bestFit="1" customWidth="1"/>
    <col min="11528" max="11528" width="16" style="103" bestFit="1" customWidth="1"/>
    <col min="11529" max="11529" width="11.625" style="103" bestFit="1" customWidth="1"/>
    <col min="11530" max="11530" width="16.875" style="103" customWidth="1"/>
    <col min="11531" max="11531" width="13.25" style="103" customWidth="1"/>
    <col min="11532" max="11532" width="18.375" style="103" bestFit="1" customWidth="1"/>
    <col min="11533" max="11533" width="15" style="103" bestFit="1" customWidth="1"/>
    <col min="11534" max="11534" width="14.75" style="103" bestFit="1" customWidth="1"/>
    <col min="11535" max="11535" width="14.625" style="103" bestFit="1" customWidth="1"/>
    <col min="11536" max="11536" width="13.75" style="103" bestFit="1" customWidth="1"/>
    <col min="11537" max="11537" width="14.25" style="103" bestFit="1" customWidth="1"/>
    <col min="11538" max="11538" width="15.125" style="103" customWidth="1"/>
    <col min="11539" max="11539" width="20.5" style="103" bestFit="1" customWidth="1"/>
    <col min="11540" max="11540" width="27.875" style="103" bestFit="1" customWidth="1"/>
    <col min="11541" max="11541" width="6.875" style="103" bestFit="1" customWidth="1"/>
    <col min="11542" max="11542" width="5" style="103" bestFit="1" customWidth="1"/>
    <col min="11543" max="11543" width="8" style="103" bestFit="1" customWidth="1"/>
    <col min="11544" max="11544" width="11.875" style="103" bestFit="1" customWidth="1"/>
    <col min="11545" max="11773" width="9" style="103"/>
    <col min="11774" max="11774" width="3.875" style="103" bestFit="1" customWidth="1"/>
    <col min="11775" max="11775" width="16" style="103" bestFit="1" customWidth="1"/>
    <col min="11776" max="11776" width="16.625" style="103" bestFit="1" customWidth="1"/>
    <col min="11777" max="11777" width="13.5" style="103" bestFit="1" customWidth="1"/>
    <col min="11778" max="11779" width="10.875" style="103" bestFit="1" customWidth="1"/>
    <col min="11780" max="11780" width="6.25" style="103" bestFit="1" customWidth="1"/>
    <col min="11781" max="11781" width="8.875" style="103" bestFit="1" customWidth="1"/>
    <col min="11782" max="11782" width="13.875" style="103" bestFit="1" customWidth="1"/>
    <col min="11783" max="11783" width="13.25" style="103" bestFit="1" customWidth="1"/>
    <col min="11784" max="11784" width="16" style="103" bestFit="1" customWidth="1"/>
    <col min="11785" max="11785" width="11.625" style="103" bestFit="1" customWidth="1"/>
    <col min="11786" max="11786" width="16.875" style="103" customWidth="1"/>
    <col min="11787" max="11787" width="13.25" style="103" customWidth="1"/>
    <col min="11788" max="11788" width="18.375" style="103" bestFit="1" customWidth="1"/>
    <col min="11789" max="11789" width="15" style="103" bestFit="1" customWidth="1"/>
    <col min="11790" max="11790" width="14.75" style="103" bestFit="1" customWidth="1"/>
    <col min="11791" max="11791" width="14.625" style="103" bestFit="1" customWidth="1"/>
    <col min="11792" max="11792" width="13.75" style="103" bestFit="1" customWidth="1"/>
    <col min="11793" max="11793" width="14.25" style="103" bestFit="1" customWidth="1"/>
    <col min="11794" max="11794" width="15.125" style="103" customWidth="1"/>
    <col min="11795" max="11795" width="20.5" style="103" bestFit="1" customWidth="1"/>
    <col min="11796" max="11796" width="27.875" style="103" bestFit="1" customWidth="1"/>
    <col min="11797" max="11797" width="6.875" style="103" bestFit="1" customWidth="1"/>
    <col min="11798" max="11798" width="5" style="103" bestFit="1" customWidth="1"/>
    <col min="11799" max="11799" width="8" style="103" bestFit="1" customWidth="1"/>
    <col min="11800" max="11800" width="11.875" style="103" bestFit="1" customWidth="1"/>
    <col min="11801" max="12029" width="9" style="103"/>
    <col min="12030" max="12030" width="3.875" style="103" bestFit="1" customWidth="1"/>
    <col min="12031" max="12031" width="16" style="103" bestFit="1" customWidth="1"/>
    <col min="12032" max="12032" width="16.625" style="103" bestFit="1" customWidth="1"/>
    <col min="12033" max="12033" width="13.5" style="103" bestFit="1" customWidth="1"/>
    <col min="12034" max="12035" width="10.875" style="103" bestFit="1" customWidth="1"/>
    <col min="12036" max="12036" width="6.25" style="103" bestFit="1" customWidth="1"/>
    <col min="12037" max="12037" width="8.875" style="103" bestFit="1" customWidth="1"/>
    <col min="12038" max="12038" width="13.875" style="103" bestFit="1" customWidth="1"/>
    <col min="12039" max="12039" width="13.25" style="103" bestFit="1" customWidth="1"/>
    <col min="12040" max="12040" width="16" style="103" bestFit="1" customWidth="1"/>
    <col min="12041" max="12041" width="11.625" style="103" bestFit="1" customWidth="1"/>
    <col min="12042" max="12042" width="16.875" style="103" customWidth="1"/>
    <col min="12043" max="12043" width="13.25" style="103" customWidth="1"/>
    <col min="12044" max="12044" width="18.375" style="103" bestFit="1" customWidth="1"/>
    <col min="12045" max="12045" width="15" style="103" bestFit="1" customWidth="1"/>
    <col min="12046" max="12046" width="14.75" style="103" bestFit="1" customWidth="1"/>
    <col min="12047" max="12047" width="14.625" style="103" bestFit="1" customWidth="1"/>
    <col min="12048" max="12048" width="13.75" style="103" bestFit="1" customWidth="1"/>
    <col min="12049" max="12049" width="14.25" style="103" bestFit="1" customWidth="1"/>
    <col min="12050" max="12050" width="15.125" style="103" customWidth="1"/>
    <col min="12051" max="12051" width="20.5" style="103" bestFit="1" customWidth="1"/>
    <col min="12052" max="12052" width="27.875" style="103" bestFit="1" customWidth="1"/>
    <col min="12053" max="12053" width="6.875" style="103" bestFit="1" customWidth="1"/>
    <col min="12054" max="12054" width="5" style="103" bestFit="1" customWidth="1"/>
    <col min="12055" max="12055" width="8" style="103" bestFit="1" customWidth="1"/>
    <col min="12056" max="12056" width="11.875" style="103" bestFit="1" customWidth="1"/>
    <col min="12057" max="12285" width="9" style="103"/>
    <col min="12286" max="12286" width="3.875" style="103" bestFit="1" customWidth="1"/>
    <col min="12287" max="12287" width="16" style="103" bestFit="1" customWidth="1"/>
    <col min="12288" max="12288" width="16.625" style="103" bestFit="1" customWidth="1"/>
    <col min="12289" max="12289" width="13.5" style="103" bestFit="1" customWidth="1"/>
    <col min="12290" max="12291" width="10.875" style="103" bestFit="1" customWidth="1"/>
    <col min="12292" max="12292" width="6.25" style="103" bestFit="1" customWidth="1"/>
    <col min="12293" max="12293" width="8.875" style="103" bestFit="1" customWidth="1"/>
    <col min="12294" max="12294" width="13.875" style="103" bestFit="1" customWidth="1"/>
    <col min="12295" max="12295" width="13.25" style="103" bestFit="1" customWidth="1"/>
    <col min="12296" max="12296" width="16" style="103" bestFit="1" customWidth="1"/>
    <col min="12297" max="12297" width="11.625" style="103" bestFit="1" customWidth="1"/>
    <col min="12298" max="12298" width="16.875" style="103" customWidth="1"/>
    <col min="12299" max="12299" width="13.25" style="103" customWidth="1"/>
    <col min="12300" max="12300" width="18.375" style="103" bestFit="1" customWidth="1"/>
    <col min="12301" max="12301" width="15" style="103" bestFit="1" customWidth="1"/>
    <col min="12302" max="12302" width="14.75" style="103" bestFit="1" customWidth="1"/>
    <col min="12303" max="12303" width="14.625" style="103" bestFit="1" customWidth="1"/>
    <col min="12304" max="12304" width="13.75" style="103" bestFit="1" customWidth="1"/>
    <col min="12305" max="12305" width="14.25" style="103" bestFit="1" customWidth="1"/>
    <col min="12306" max="12306" width="15.125" style="103" customWidth="1"/>
    <col min="12307" max="12307" width="20.5" style="103" bestFit="1" customWidth="1"/>
    <col min="12308" max="12308" width="27.875" style="103" bestFit="1" customWidth="1"/>
    <col min="12309" max="12309" width="6.875" style="103" bestFit="1" customWidth="1"/>
    <col min="12310" max="12310" width="5" style="103" bestFit="1" customWidth="1"/>
    <col min="12311" max="12311" width="8" style="103" bestFit="1" customWidth="1"/>
    <col min="12312" max="12312" width="11.875" style="103" bestFit="1" customWidth="1"/>
    <col min="12313" max="12541" width="9" style="103"/>
    <col min="12542" max="12542" width="3.875" style="103" bestFit="1" customWidth="1"/>
    <col min="12543" max="12543" width="16" style="103" bestFit="1" customWidth="1"/>
    <col min="12544" max="12544" width="16.625" style="103" bestFit="1" customWidth="1"/>
    <col min="12545" max="12545" width="13.5" style="103" bestFit="1" customWidth="1"/>
    <col min="12546" max="12547" width="10.875" style="103" bestFit="1" customWidth="1"/>
    <col min="12548" max="12548" width="6.25" style="103" bestFit="1" customWidth="1"/>
    <col min="12549" max="12549" width="8.875" style="103" bestFit="1" customWidth="1"/>
    <col min="12550" max="12550" width="13.875" style="103" bestFit="1" customWidth="1"/>
    <col min="12551" max="12551" width="13.25" style="103" bestFit="1" customWidth="1"/>
    <col min="12552" max="12552" width="16" style="103" bestFit="1" customWidth="1"/>
    <col min="12553" max="12553" width="11.625" style="103" bestFit="1" customWidth="1"/>
    <col min="12554" max="12554" width="16.875" style="103" customWidth="1"/>
    <col min="12555" max="12555" width="13.25" style="103" customWidth="1"/>
    <col min="12556" max="12556" width="18.375" style="103" bestFit="1" customWidth="1"/>
    <col min="12557" max="12557" width="15" style="103" bestFit="1" customWidth="1"/>
    <col min="12558" max="12558" width="14.75" style="103" bestFit="1" customWidth="1"/>
    <col min="12559" max="12559" width="14.625" style="103" bestFit="1" customWidth="1"/>
    <col min="12560" max="12560" width="13.75" style="103" bestFit="1" customWidth="1"/>
    <col min="12561" max="12561" width="14.25" style="103" bestFit="1" customWidth="1"/>
    <col min="12562" max="12562" width="15.125" style="103" customWidth="1"/>
    <col min="12563" max="12563" width="20.5" style="103" bestFit="1" customWidth="1"/>
    <col min="12564" max="12564" width="27.875" style="103" bestFit="1" customWidth="1"/>
    <col min="12565" max="12565" width="6.875" style="103" bestFit="1" customWidth="1"/>
    <col min="12566" max="12566" width="5" style="103" bestFit="1" customWidth="1"/>
    <col min="12567" max="12567" width="8" style="103" bestFit="1" customWidth="1"/>
    <col min="12568" max="12568" width="11.875" style="103" bestFit="1" customWidth="1"/>
    <col min="12569" max="12797" width="9" style="103"/>
    <col min="12798" max="12798" width="3.875" style="103" bestFit="1" customWidth="1"/>
    <col min="12799" max="12799" width="16" style="103" bestFit="1" customWidth="1"/>
    <col min="12800" max="12800" width="16.625" style="103" bestFit="1" customWidth="1"/>
    <col min="12801" max="12801" width="13.5" style="103" bestFit="1" customWidth="1"/>
    <col min="12802" max="12803" width="10.875" style="103" bestFit="1" customWidth="1"/>
    <col min="12804" max="12804" width="6.25" style="103" bestFit="1" customWidth="1"/>
    <col min="12805" max="12805" width="8.875" style="103" bestFit="1" customWidth="1"/>
    <col min="12806" max="12806" width="13.875" style="103" bestFit="1" customWidth="1"/>
    <col min="12807" max="12807" width="13.25" style="103" bestFit="1" customWidth="1"/>
    <col min="12808" max="12808" width="16" style="103" bestFit="1" customWidth="1"/>
    <col min="12809" max="12809" width="11.625" style="103" bestFit="1" customWidth="1"/>
    <col min="12810" max="12810" width="16.875" style="103" customWidth="1"/>
    <col min="12811" max="12811" width="13.25" style="103" customWidth="1"/>
    <col min="12812" max="12812" width="18.375" style="103" bestFit="1" customWidth="1"/>
    <col min="12813" max="12813" width="15" style="103" bestFit="1" customWidth="1"/>
    <col min="12814" max="12814" width="14.75" style="103" bestFit="1" customWidth="1"/>
    <col min="12815" max="12815" width="14.625" style="103" bestFit="1" customWidth="1"/>
    <col min="12816" max="12816" width="13.75" style="103" bestFit="1" customWidth="1"/>
    <col min="12817" max="12817" width="14.25" style="103" bestFit="1" customWidth="1"/>
    <col min="12818" max="12818" width="15.125" style="103" customWidth="1"/>
    <col min="12819" max="12819" width="20.5" style="103" bestFit="1" customWidth="1"/>
    <col min="12820" max="12820" width="27.875" style="103" bestFit="1" customWidth="1"/>
    <col min="12821" max="12821" width="6.875" style="103" bestFit="1" customWidth="1"/>
    <col min="12822" max="12822" width="5" style="103" bestFit="1" customWidth="1"/>
    <col min="12823" max="12823" width="8" style="103" bestFit="1" customWidth="1"/>
    <col min="12824" max="12824" width="11.875" style="103" bestFit="1" customWidth="1"/>
    <col min="12825" max="13053" width="9" style="103"/>
    <col min="13054" max="13054" width="3.875" style="103" bestFit="1" customWidth="1"/>
    <col min="13055" max="13055" width="16" style="103" bestFit="1" customWidth="1"/>
    <col min="13056" max="13056" width="16.625" style="103" bestFit="1" customWidth="1"/>
    <col min="13057" max="13057" width="13.5" style="103" bestFit="1" customWidth="1"/>
    <col min="13058" max="13059" width="10.875" style="103" bestFit="1" customWidth="1"/>
    <col min="13060" max="13060" width="6.25" style="103" bestFit="1" customWidth="1"/>
    <col min="13061" max="13061" width="8.875" style="103" bestFit="1" customWidth="1"/>
    <col min="13062" max="13062" width="13.875" style="103" bestFit="1" customWidth="1"/>
    <col min="13063" max="13063" width="13.25" style="103" bestFit="1" customWidth="1"/>
    <col min="13064" max="13064" width="16" style="103" bestFit="1" customWidth="1"/>
    <col min="13065" max="13065" width="11.625" style="103" bestFit="1" customWidth="1"/>
    <col min="13066" max="13066" width="16.875" style="103" customWidth="1"/>
    <col min="13067" max="13067" width="13.25" style="103" customWidth="1"/>
    <col min="13068" max="13068" width="18.375" style="103" bestFit="1" customWidth="1"/>
    <col min="13069" max="13069" width="15" style="103" bestFit="1" customWidth="1"/>
    <col min="13070" max="13070" width="14.75" style="103" bestFit="1" customWidth="1"/>
    <col min="13071" max="13071" width="14.625" style="103" bestFit="1" customWidth="1"/>
    <col min="13072" max="13072" width="13.75" style="103" bestFit="1" customWidth="1"/>
    <col min="13073" max="13073" width="14.25" style="103" bestFit="1" customWidth="1"/>
    <col min="13074" max="13074" width="15.125" style="103" customWidth="1"/>
    <col min="13075" max="13075" width="20.5" style="103" bestFit="1" customWidth="1"/>
    <col min="13076" max="13076" width="27.875" style="103" bestFit="1" customWidth="1"/>
    <col min="13077" max="13077" width="6.875" style="103" bestFit="1" customWidth="1"/>
    <col min="13078" max="13078" width="5" style="103" bestFit="1" customWidth="1"/>
    <col min="13079" max="13079" width="8" style="103" bestFit="1" customWidth="1"/>
    <col min="13080" max="13080" width="11.875" style="103" bestFit="1" customWidth="1"/>
    <col min="13081" max="13309" width="9" style="103"/>
    <col min="13310" max="13310" width="3.875" style="103" bestFit="1" customWidth="1"/>
    <col min="13311" max="13311" width="16" style="103" bestFit="1" customWidth="1"/>
    <col min="13312" max="13312" width="16.625" style="103" bestFit="1" customWidth="1"/>
    <col min="13313" max="13313" width="13.5" style="103" bestFit="1" customWidth="1"/>
    <col min="13314" max="13315" width="10.875" style="103" bestFit="1" customWidth="1"/>
    <col min="13316" max="13316" width="6.25" style="103" bestFit="1" customWidth="1"/>
    <col min="13317" max="13317" width="8.875" style="103" bestFit="1" customWidth="1"/>
    <col min="13318" max="13318" width="13.875" style="103" bestFit="1" customWidth="1"/>
    <col min="13319" max="13319" width="13.25" style="103" bestFit="1" customWidth="1"/>
    <col min="13320" max="13320" width="16" style="103" bestFit="1" customWidth="1"/>
    <col min="13321" max="13321" width="11.625" style="103" bestFit="1" customWidth="1"/>
    <col min="13322" max="13322" width="16.875" style="103" customWidth="1"/>
    <col min="13323" max="13323" width="13.25" style="103" customWidth="1"/>
    <col min="13324" max="13324" width="18.375" style="103" bestFit="1" customWidth="1"/>
    <col min="13325" max="13325" width="15" style="103" bestFit="1" customWidth="1"/>
    <col min="13326" max="13326" width="14.75" style="103" bestFit="1" customWidth="1"/>
    <col min="13327" max="13327" width="14.625" style="103" bestFit="1" customWidth="1"/>
    <col min="13328" max="13328" width="13.75" style="103" bestFit="1" customWidth="1"/>
    <col min="13329" max="13329" width="14.25" style="103" bestFit="1" customWidth="1"/>
    <col min="13330" max="13330" width="15.125" style="103" customWidth="1"/>
    <col min="13331" max="13331" width="20.5" style="103" bestFit="1" customWidth="1"/>
    <col min="13332" max="13332" width="27.875" style="103" bestFit="1" customWidth="1"/>
    <col min="13333" max="13333" width="6.875" style="103" bestFit="1" customWidth="1"/>
    <col min="13334" max="13334" width="5" style="103" bestFit="1" customWidth="1"/>
    <col min="13335" max="13335" width="8" style="103" bestFit="1" customWidth="1"/>
    <col min="13336" max="13336" width="11.875" style="103" bestFit="1" customWidth="1"/>
    <col min="13337" max="13565" width="9" style="103"/>
    <col min="13566" max="13566" width="3.875" style="103" bestFit="1" customWidth="1"/>
    <col min="13567" max="13567" width="16" style="103" bestFit="1" customWidth="1"/>
    <col min="13568" max="13568" width="16.625" style="103" bestFit="1" customWidth="1"/>
    <col min="13569" max="13569" width="13.5" style="103" bestFit="1" customWidth="1"/>
    <col min="13570" max="13571" width="10.875" style="103" bestFit="1" customWidth="1"/>
    <col min="13572" max="13572" width="6.25" style="103" bestFit="1" customWidth="1"/>
    <col min="13573" max="13573" width="8.875" style="103" bestFit="1" customWidth="1"/>
    <col min="13574" max="13574" width="13.875" style="103" bestFit="1" customWidth="1"/>
    <col min="13575" max="13575" width="13.25" style="103" bestFit="1" customWidth="1"/>
    <col min="13576" max="13576" width="16" style="103" bestFit="1" customWidth="1"/>
    <col min="13577" max="13577" width="11.625" style="103" bestFit="1" customWidth="1"/>
    <col min="13578" max="13578" width="16.875" style="103" customWidth="1"/>
    <col min="13579" max="13579" width="13.25" style="103" customWidth="1"/>
    <col min="13580" max="13580" width="18.375" style="103" bestFit="1" customWidth="1"/>
    <col min="13581" max="13581" width="15" style="103" bestFit="1" customWidth="1"/>
    <col min="13582" max="13582" width="14.75" style="103" bestFit="1" customWidth="1"/>
    <col min="13583" max="13583" width="14.625" style="103" bestFit="1" customWidth="1"/>
    <col min="13584" max="13584" width="13.75" style="103" bestFit="1" customWidth="1"/>
    <col min="13585" max="13585" width="14.25" style="103" bestFit="1" customWidth="1"/>
    <col min="13586" max="13586" width="15.125" style="103" customWidth="1"/>
    <col min="13587" max="13587" width="20.5" style="103" bestFit="1" customWidth="1"/>
    <col min="13588" max="13588" width="27.875" style="103" bestFit="1" customWidth="1"/>
    <col min="13589" max="13589" width="6.875" style="103" bestFit="1" customWidth="1"/>
    <col min="13590" max="13590" width="5" style="103" bestFit="1" customWidth="1"/>
    <col min="13591" max="13591" width="8" style="103" bestFit="1" customWidth="1"/>
    <col min="13592" max="13592" width="11.875" style="103" bestFit="1" customWidth="1"/>
    <col min="13593" max="13821" width="9" style="103"/>
    <col min="13822" max="13822" width="3.875" style="103" bestFit="1" customWidth="1"/>
    <col min="13823" max="13823" width="16" style="103" bestFit="1" customWidth="1"/>
    <col min="13824" max="13824" width="16.625" style="103" bestFit="1" customWidth="1"/>
    <col min="13825" max="13825" width="13.5" style="103" bestFit="1" customWidth="1"/>
    <col min="13826" max="13827" width="10.875" style="103" bestFit="1" customWidth="1"/>
    <col min="13828" max="13828" width="6.25" style="103" bestFit="1" customWidth="1"/>
    <col min="13829" max="13829" width="8.875" style="103" bestFit="1" customWidth="1"/>
    <col min="13830" max="13830" width="13.875" style="103" bestFit="1" customWidth="1"/>
    <col min="13831" max="13831" width="13.25" style="103" bestFit="1" customWidth="1"/>
    <col min="13832" max="13832" width="16" style="103" bestFit="1" customWidth="1"/>
    <col min="13833" max="13833" width="11.625" style="103" bestFit="1" customWidth="1"/>
    <col min="13834" max="13834" width="16.875" style="103" customWidth="1"/>
    <col min="13835" max="13835" width="13.25" style="103" customWidth="1"/>
    <col min="13836" max="13836" width="18.375" style="103" bestFit="1" customWidth="1"/>
    <col min="13837" max="13837" width="15" style="103" bestFit="1" customWidth="1"/>
    <col min="13838" max="13838" width="14.75" style="103" bestFit="1" customWidth="1"/>
    <col min="13839" max="13839" width="14.625" style="103" bestFit="1" customWidth="1"/>
    <col min="13840" max="13840" width="13.75" style="103" bestFit="1" customWidth="1"/>
    <col min="13841" max="13841" width="14.25" style="103" bestFit="1" customWidth="1"/>
    <col min="13842" max="13842" width="15.125" style="103" customWidth="1"/>
    <col min="13843" max="13843" width="20.5" style="103" bestFit="1" customWidth="1"/>
    <col min="13844" max="13844" width="27.875" style="103" bestFit="1" customWidth="1"/>
    <col min="13845" max="13845" width="6.875" style="103" bestFit="1" customWidth="1"/>
    <col min="13846" max="13846" width="5" style="103" bestFit="1" customWidth="1"/>
    <col min="13847" max="13847" width="8" style="103" bestFit="1" customWidth="1"/>
    <col min="13848" max="13848" width="11.875" style="103" bestFit="1" customWidth="1"/>
    <col min="13849" max="14077" width="9" style="103"/>
    <col min="14078" max="14078" width="3.875" style="103" bestFit="1" customWidth="1"/>
    <col min="14079" max="14079" width="16" style="103" bestFit="1" customWidth="1"/>
    <col min="14080" max="14080" width="16.625" style="103" bestFit="1" customWidth="1"/>
    <col min="14081" max="14081" width="13.5" style="103" bestFit="1" customWidth="1"/>
    <col min="14082" max="14083" width="10.875" style="103" bestFit="1" customWidth="1"/>
    <col min="14084" max="14084" width="6.25" style="103" bestFit="1" customWidth="1"/>
    <col min="14085" max="14085" width="8.875" style="103" bestFit="1" customWidth="1"/>
    <col min="14086" max="14086" width="13.875" style="103" bestFit="1" customWidth="1"/>
    <col min="14087" max="14087" width="13.25" style="103" bestFit="1" customWidth="1"/>
    <col min="14088" max="14088" width="16" style="103" bestFit="1" customWidth="1"/>
    <col min="14089" max="14089" width="11.625" style="103" bestFit="1" customWidth="1"/>
    <col min="14090" max="14090" width="16.875" style="103" customWidth="1"/>
    <col min="14091" max="14091" width="13.25" style="103" customWidth="1"/>
    <col min="14092" max="14092" width="18.375" style="103" bestFit="1" customWidth="1"/>
    <col min="14093" max="14093" width="15" style="103" bestFit="1" customWidth="1"/>
    <col min="14094" max="14094" width="14.75" style="103" bestFit="1" customWidth="1"/>
    <col min="14095" max="14095" width="14.625" style="103" bestFit="1" customWidth="1"/>
    <col min="14096" max="14096" width="13.75" style="103" bestFit="1" customWidth="1"/>
    <col min="14097" max="14097" width="14.25" style="103" bestFit="1" customWidth="1"/>
    <col min="14098" max="14098" width="15.125" style="103" customWidth="1"/>
    <col min="14099" max="14099" width="20.5" style="103" bestFit="1" customWidth="1"/>
    <col min="14100" max="14100" width="27.875" style="103" bestFit="1" customWidth="1"/>
    <col min="14101" max="14101" width="6.875" style="103" bestFit="1" customWidth="1"/>
    <col min="14102" max="14102" width="5" style="103" bestFit="1" customWidth="1"/>
    <col min="14103" max="14103" width="8" style="103" bestFit="1" customWidth="1"/>
    <col min="14104" max="14104" width="11.875" style="103" bestFit="1" customWidth="1"/>
    <col min="14105" max="14333" width="9" style="103"/>
    <col min="14334" max="14334" width="3.875" style="103" bestFit="1" customWidth="1"/>
    <col min="14335" max="14335" width="16" style="103" bestFit="1" customWidth="1"/>
    <col min="14336" max="14336" width="16.625" style="103" bestFit="1" customWidth="1"/>
    <col min="14337" max="14337" width="13.5" style="103" bestFit="1" customWidth="1"/>
    <col min="14338" max="14339" width="10.875" style="103" bestFit="1" customWidth="1"/>
    <col min="14340" max="14340" width="6.25" style="103" bestFit="1" customWidth="1"/>
    <col min="14341" max="14341" width="8.875" style="103" bestFit="1" customWidth="1"/>
    <col min="14342" max="14342" width="13.875" style="103" bestFit="1" customWidth="1"/>
    <col min="14343" max="14343" width="13.25" style="103" bestFit="1" customWidth="1"/>
    <col min="14344" max="14344" width="16" style="103" bestFit="1" customWidth="1"/>
    <col min="14345" max="14345" width="11.625" style="103" bestFit="1" customWidth="1"/>
    <col min="14346" max="14346" width="16.875" style="103" customWidth="1"/>
    <col min="14347" max="14347" width="13.25" style="103" customWidth="1"/>
    <col min="14348" max="14348" width="18.375" style="103" bestFit="1" customWidth="1"/>
    <col min="14349" max="14349" width="15" style="103" bestFit="1" customWidth="1"/>
    <col min="14350" max="14350" width="14.75" style="103" bestFit="1" customWidth="1"/>
    <col min="14351" max="14351" width="14.625" style="103" bestFit="1" customWidth="1"/>
    <col min="14352" max="14352" width="13.75" style="103" bestFit="1" customWidth="1"/>
    <col min="14353" max="14353" width="14.25" style="103" bestFit="1" customWidth="1"/>
    <col min="14354" max="14354" width="15.125" style="103" customWidth="1"/>
    <col min="14355" max="14355" width="20.5" style="103" bestFit="1" customWidth="1"/>
    <col min="14356" max="14356" width="27.875" style="103" bestFit="1" customWidth="1"/>
    <col min="14357" max="14357" width="6.875" style="103" bestFit="1" customWidth="1"/>
    <col min="14358" max="14358" width="5" style="103" bestFit="1" customWidth="1"/>
    <col min="14359" max="14359" width="8" style="103" bestFit="1" customWidth="1"/>
    <col min="14360" max="14360" width="11.875" style="103" bestFit="1" customWidth="1"/>
    <col min="14361" max="14589" width="9" style="103"/>
    <col min="14590" max="14590" width="3.875" style="103" bestFit="1" customWidth="1"/>
    <col min="14591" max="14591" width="16" style="103" bestFit="1" customWidth="1"/>
    <col min="14592" max="14592" width="16.625" style="103" bestFit="1" customWidth="1"/>
    <col min="14593" max="14593" width="13.5" style="103" bestFit="1" customWidth="1"/>
    <col min="14594" max="14595" width="10.875" style="103" bestFit="1" customWidth="1"/>
    <col min="14596" max="14596" width="6.25" style="103" bestFit="1" customWidth="1"/>
    <col min="14597" max="14597" width="8.875" style="103" bestFit="1" customWidth="1"/>
    <col min="14598" max="14598" width="13.875" style="103" bestFit="1" customWidth="1"/>
    <col min="14599" max="14599" width="13.25" style="103" bestFit="1" customWidth="1"/>
    <col min="14600" max="14600" width="16" style="103" bestFit="1" customWidth="1"/>
    <col min="14601" max="14601" width="11.625" style="103" bestFit="1" customWidth="1"/>
    <col min="14602" max="14602" width="16.875" style="103" customWidth="1"/>
    <col min="14603" max="14603" width="13.25" style="103" customWidth="1"/>
    <col min="14604" max="14604" width="18.375" style="103" bestFit="1" customWidth="1"/>
    <col min="14605" max="14605" width="15" style="103" bestFit="1" customWidth="1"/>
    <col min="14606" max="14606" width="14.75" style="103" bestFit="1" customWidth="1"/>
    <col min="14607" max="14607" width="14.625" style="103" bestFit="1" customWidth="1"/>
    <col min="14608" max="14608" width="13.75" style="103" bestFit="1" customWidth="1"/>
    <col min="14609" max="14609" width="14.25" style="103" bestFit="1" customWidth="1"/>
    <col min="14610" max="14610" width="15.125" style="103" customWidth="1"/>
    <col min="14611" max="14611" width="20.5" style="103" bestFit="1" customWidth="1"/>
    <col min="14612" max="14612" width="27.875" style="103" bestFit="1" customWidth="1"/>
    <col min="14613" max="14613" width="6.875" style="103" bestFit="1" customWidth="1"/>
    <col min="14614" max="14614" width="5" style="103" bestFit="1" customWidth="1"/>
    <col min="14615" max="14615" width="8" style="103" bestFit="1" customWidth="1"/>
    <col min="14616" max="14616" width="11.875" style="103" bestFit="1" customWidth="1"/>
    <col min="14617" max="14845" width="9" style="103"/>
    <col min="14846" max="14846" width="3.875" style="103" bestFit="1" customWidth="1"/>
    <col min="14847" max="14847" width="16" style="103" bestFit="1" customWidth="1"/>
    <col min="14848" max="14848" width="16.625" style="103" bestFit="1" customWidth="1"/>
    <col min="14849" max="14849" width="13.5" style="103" bestFit="1" customWidth="1"/>
    <col min="14850" max="14851" width="10.875" style="103" bestFit="1" customWidth="1"/>
    <col min="14852" max="14852" width="6.25" style="103" bestFit="1" customWidth="1"/>
    <col min="14853" max="14853" width="8.875" style="103" bestFit="1" customWidth="1"/>
    <col min="14854" max="14854" width="13.875" style="103" bestFit="1" customWidth="1"/>
    <col min="14855" max="14855" width="13.25" style="103" bestFit="1" customWidth="1"/>
    <col min="14856" max="14856" width="16" style="103" bestFit="1" customWidth="1"/>
    <col min="14857" max="14857" width="11.625" style="103" bestFit="1" customWidth="1"/>
    <col min="14858" max="14858" width="16.875" style="103" customWidth="1"/>
    <col min="14859" max="14859" width="13.25" style="103" customWidth="1"/>
    <col min="14860" max="14860" width="18.375" style="103" bestFit="1" customWidth="1"/>
    <col min="14861" max="14861" width="15" style="103" bestFit="1" customWidth="1"/>
    <col min="14862" max="14862" width="14.75" style="103" bestFit="1" customWidth="1"/>
    <col min="14863" max="14863" width="14.625" style="103" bestFit="1" customWidth="1"/>
    <col min="14864" max="14864" width="13.75" style="103" bestFit="1" customWidth="1"/>
    <col min="14865" max="14865" width="14.25" style="103" bestFit="1" customWidth="1"/>
    <col min="14866" max="14866" width="15.125" style="103" customWidth="1"/>
    <col min="14867" max="14867" width="20.5" style="103" bestFit="1" customWidth="1"/>
    <col min="14868" max="14868" width="27.875" style="103" bestFit="1" customWidth="1"/>
    <col min="14869" max="14869" width="6.875" style="103" bestFit="1" customWidth="1"/>
    <col min="14870" max="14870" width="5" style="103" bestFit="1" customWidth="1"/>
    <col min="14871" max="14871" width="8" style="103" bestFit="1" customWidth="1"/>
    <col min="14872" max="14872" width="11.875" style="103" bestFit="1" customWidth="1"/>
    <col min="14873" max="15101" width="9" style="103"/>
    <col min="15102" max="15102" width="3.875" style="103" bestFit="1" customWidth="1"/>
    <col min="15103" max="15103" width="16" style="103" bestFit="1" customWidth="1"/>
    <col min="15104" max="15104" width="16.625" style="103" bestFit="1" customWidth="1"/>
    <col min="15105" max="15105" width="13.5" style="103" bestFit="1" customWidth="1"/>
    <col min="15106" max="15107" width="10.875" style="103" bestFit="1" customWidth="1"/>
    <col min="15108" max="15108" width="6.25" style="103" bestFit="1" customWidth="1"/>
    <col min="15109" max="15109" width="8.875" style="103" bestFit="1" customWidth="1"/>
    <col min="15110" max="15110" width="13.875" style="103" bestFit="1" customWidth="1"/>
    <col min="15111" max="15111" width="13.25" style="103" bestFit="1" customWidth="1"/>
    <col min="15112" max="15112" width="16" style="103" bestFit="1" customWidth="1"/>
    <col min="15113" max="15113" width="11.625" style="103" bestFit="1" customWidth="1"/>
    <col min="15114" max="15114" width="16.875" style="103" customWidth="1"/>
    <col min="15115" max="15115" width="13.25" style="103" customWidth="1"/>
    <col min="15116" max="15116" width="18.375" style="103" bestFit="1" customWidth="1"/>
    <col min="15117" max="15117" width="15" style="103" bestFit="1" customWidth="1"/>
    <col min="15118" max="15118" width="14.75" style="103" bestFit="1" customWidth="1"/>
    <col min="15119" max="15119" width="14.625" style="103" bestFit="1" customWidth="1"/>
    <col min="15120" max="15120" width="13.75" style="103" bestFit="1" customWidth="1"/>
    <col min="15121" max="15121" width="14.25" style="103" bestFit="1" customWidth="1"/>
    <col min="15122" max="15122" width="15.125" style="103" customWidth="1"/>
    <col min="15123" max="15123" width="20.5" style="103" bestFit="1" customWidth="1"/>
    <col min="15124" max="15124" width="27.875" style="103" bestFit="1" customWidth="1"/>
    <col min="15125" max="15125" width="6.875" style="103" bestFit="1" customWidth="1"/>
    <col min="15126" max="15126" width="5" style="103" bestFit="1" customWidth="1"/>
    <col min="15127" max="15127" width="8" style="103" bestFit="1" customWidth="1"/>
    <col min="15128" max="15128" width="11.875" style="103" bestFit="1" customWidth="1"/>
    <col min="15129" max="15357" width="9" style="103"/>
    <col min="15358" max="15358" width="3.875" style="103" bestFit="1" customWidth="1"/>
    <col min="15359" max="15359" width="16" style="103" bestFit="1" customWidth="1"/>
    <col min="15360" max="15360" width="16.625" style="103" bestFit="1" customWidth="1"/>
    <col min="15361" max="15361" width="13.5" style="103" bestFit="1" customWidth="1"/>
    <col min="15362" max="15363" width="10.875" style="103" bestFit="1" customWidth="1"/>
    <col min="15364" max="15364" width="6.25" style="103" bestFit="1" customWidth="1"/>
    <col min="15365" max="15365" width="8.875" style="103" bestFit="1" customWidth="1"/>
    <col min="15366" max="15366" width="13.875" style="103" bestFit="1" customWidth="1"/>
    <col min="15367" max="15367" width="13.25" style="103" bestFit="1" customWidth="1"/>
    <col min="15368" max="15368" width="16" style="103" bestFit="1" customWidth="1"/>
    <col min="15369" max="15369" width="11.625" style="103" bestFit="1" customWidth="1"/>
    <col min="15370" max="15370" width="16.875" style="103" customWidth="1"/>
    <col min="15371" max="15371" width="13.25" style="103" customWidth="1"/>
    <col min="15372" max="15372" width="18.375" style="103" bestFit="1" customWidth="1"/>
    <col min="15373" max="15373" width="15" style="103" bestFit="1" customWidth="1"/>
    <col min="15374" max="15374" width="14.75" style="103" bestFit="1" customWidth="1"/>
    <col min="15375" max="15375" width="14.625" style="103" bestFit="1" customWidth="1"/>
    <col min="15376" max="15376" width="13.75" style="103" bestFit="1" customWidth="1"/>
    <col min="15377" max="15377" width="14.25" style="103" bestFit="1" customWidth="1"/>
    <col min="15378" max="15378" width="15.125" style="103" customWidth="1"/>
    <col min="15379" max="15379" width="20.5" style="103" bestFit="1" customWidth="1"/>
    <col min="15380" max="15380" width="27.875" style="103" bestFit="1" customWidth="1"/>
    <col min="15381" max="15381" width="6.875" style="103" bestFit="1" customWidth="1"/>
    <col min="15382" max="15382" width="5" style="103" bestFit="1" customWidth="1"/>
    <col min="15383" max="15383" width="8" style="103" bestFit="1" customWidth="1"/>
    <col min="15384" max="15384" width="11.875" style="103" bestFit="1" customWidth="1"/>
    <col min="15385" max="15613" width="9" style="103"/>
    <col min="15614" max="15614" width="3.875" style="103" bestFit="1" customWidth="1"/>
    <col min="15615" max="15615" width="16" style="103" bestFit="1" customWidth="1"/>
    <col min="15616" max="15616" width="16.625" style="103" bestFit="1" customWidth="1"/>
    <col min="15617" max="15617" width="13.5" style="103" bestFit="1" customWidth="1"/>
    <col min="15618" max="15619" width="10.875" style="103" bestFit="1" customWidth="1"/>
    <col min="15620" max="15620" width="6.25" style="103" bestFit="1" customWidth="1"/>
    <col min="15621" max="15621" width="8.875" style="103" bestFit="1" customWidth="1"/>
    <col min="15622" max="15622" width="13.875" style="103" bestFit="1" customWidth="1"/>
    <col min="15623" max="15623" width="13.25" style="103" bestFit="1" customWidth="1"/>
    <col min="15624" max="15624" width="16" style="103" bestFit="1" customWidth="1"/>
    <col min="15625" max="15625" width="11.625" style="103" bestFit="1" customWidth="1"/>
    <col min="15626" max="15626" width="16.875" style="103" customWidth="1"/>
    <col min="15627" max="15627" width="13.25" style="103" customWidth="1"/>
    <col min="15628" max="15628" width="18.375" style="103" bestFit="1" customWidth="1"/>
    <col min="15629" max="15629" width="15" style="103" bestFit="1" customWidth="1"/>
    <col min="15630" max="15630" width="14.75" style="103" bestFit="1" customWidth="1"/>
    <col min="15631" max="15631" width="14.625" style="103" bestFit="1" customWidth="1"/>
    <col min="15632" max="15632" width="13.75" style="103" bestFit="1" customWidth="1"/>
    <col min="15633" max="15633" width="14.25" style="103" bestFit="1" customWidth="1"/>
    <col min="15634" max="15634" width="15.125" style="103" customWidth="1"/>
    <col min="15635" max="15635" width="20.5" style="103" bestFit="1" customWidth="1"/>
    <col min="15636" max="15636" width="27.875" style="103" bestFit="1" customWidth="1"/>
    <col min="15637" max="15637" width="6.875" style="103" bestFit="1" customWidth="1"/>
    <col min="15638" max="15638" width="5" style="103" bestFit="1" customWidth="1"/>
    <col min="15639" max="15639" width="8" style="103" bestFit="1" customWidth="1"/>
    <col min="15640" max="15640" width="11.875" style="103" bestFit="1" customWidth="1"/>
    <col min="15641" max="15869" width="9" style="103"/>
    <col min="15870" max="15870" width="3.875" style="103" bestFit="1" customWidth="1"/>
    <col min="15871" max="15871" width="16" style="103" bestFit="1" customWidth="1"/>
    <col min="15872" max="15872" width="16.625" style="103" bestFit="1" customWidth="1"/>
    <col min="15873" max="15873" width="13.5" style="103" bestFit="1" customWidth="1"/>
    <col min="15874" max="15875" width="10.875" style="103" bestFit="1" customWidth="1"/>
    <col min="15876" max="15876" width="6.25" style="103" bestFit="1" customWidth="1"/>
    <col min="15877" max="15877" width="8.875" style="103" bestFit="1" customWidth="1"/>
    <col min="15878" max="15878" width="13.875" style="103" bestFit="1" customWidth="1"/>
    <col min="15879" max="15879" width="13.25" style="103" bestFit="1" customWidth="1"/>
    <col min="15880" max="15880" width="16" style="103" bestFit="1" customWidth="1"/>
    <col min="15881" max="15881" width="11.625" style="103" bestFit="1" customWidth="1"/>
    <col min="15882" max="15882" width="16.875" style="103" customWidth="1"/>
    <col min="15883" max="15883" width="13.25" style="103" customWidth="1"/>
    <col min="15884" max="15884" width="18.375" style="103" bestFit="1" customWidth="1"/>
    <col min="15885" max="15885" width="15" style="103" bestFit="1" customWidth="1"/>
    <col min="15886" max="15886" width="14.75" style="103" bestFit="1" customWidth="1"/>
    <col min="15887" max="15887" width="14.625" style="103" bestFit="1" customWidth="1"/>
    <col min="15888" max="15888" width="13.75" style="103" bestFit="1" customWidth="1"/>
    <col min="15889" max="15889" width="14.25" style="103" bestFit="1" customWidth="1"/>
    <col min="15890" max="15890" width="15.125" style="103" customWidth="1"/>
    <col min="15891" max="15891" width="20.5" style="103" bestFit="1" customWidth="1"/>
    <col min="15892" max="15892" width="27.875" style="103" bestFit="1" customWidth="1"/>
    <col min="15893" max="15893" width="6.875" style="103" bestFit="1" customWidth="1"/>
    <col min="15894" max="15894" width="5" style="103" bestFit="1" customWidth="1"/>
    <col min="15895" max="15895" width="8" style="103" bestFit="1" customWidth="1"/>
    <col min="15896" max="15896" width="11.875" style="103" bestFit="1" customWidth="1"/>
    <col min="15897" max="16125" width="9" style="103"/>
    <col min="16126" max="16126" width="3.875" style="103" bestFit="1" customWidth="1"/>
    <col min="16127" max="16127" width="16" style="103" bestFit="1" customWidth="1"/>
    <col min="16128" max="16128" width="16.625" style="103" bestFit="1" customWidth="1"/>
    <col min="16129" max="16129" width="13.5" style="103" bestFit="1" customWidth="1"/>
    <col min="16130" max="16131" width="10.875" style="103" bestFit="1" customWidth="1"/>
    <col min="16132" max="16132" width="6.25" style="103" bestFit="1" customWidth="1"/>
    <col min="16133" max="16133" width="8.875" style="103" bestFit="1" customWidth="1"/>
    <col min="16134" max="16134" width="13.875" style="103" bestFit="1" customWidth="1"/>
    <col min="16135" max="16135" width="13.25" style="103" bestFit="1" customWidth="1"/>
    <col min="16136" max="16136" width="16" style="103" bestFit="1" customWidth="1"/>
    <col min="16137" max="16137" width="11.625" style="103" bestFit="1" customWidth="1"/>
    <col min="16138" max="16138" width="16.875" style="103" customWidth="1"/>
    <col min="16139" max="16139" width="13.25" style="103" customWidth="1"/>
    <col min="16140" max="16140" width="18.375" style="103" bestFit="1" customWidth="1"/>
    <col min="16141" max="16141" width="15" style="103" bestFit="1" customWidth="1"/>
    <col min="16142" max="16142" width="14.75" style="103" bestFit="1" customWidth="1"/>
    <col min="16143" max="16143" width="14.625" style="103" bestFit="1" customWidth="1"/>
    <col min="16144" max="16144" width="13.75" style="103" bestFit="1" customWidth="1"/>
    <col min="16145" max="16145" width="14.25" style="103" bestFit="1" customWidth="1"/>
    <col min="16146" max="16146" width="15.125" style="103" customWidth="1"/>
    <col min="16147" max="16147" width="20.5" style="103" bestFit="1" customWidth="1"/>
    <col min="16148" max="16148" width="27.875" style="103" bestFit="1" customWidth="1"/>
    <col min="16149" max="16149" width="6.875" style="103" bestFit="1" customWidth="1"/>
    <col min="16150" max="16150" width="5" style="103" bestFit="1" customWidth="1"/>
    <col min="16151" max="16151" width="8" style="103" bestFit="1" customWidth="1"/>
    <col min="16152" max="16152" width="11.875" style="103" bestFit="1" customWidth="1"/>
    <col min="16153" max="16384" width="9" style="103"/>
  </cols>
  <sheetData>
    <row r="1" spans="1:52" ht="18.75">
      <c r="P1" s="167"/>
      <c r="AD1" s="23"/>
    </row>
    <row r="2" spans="1:52" ht="18.75">
      <c r="P2" s="168"/>
      <c r="AD2" s="14"/>
    </row>
    <row r="3" spans="1:52" ht="18.75">
      <c r="P3" s="168"/>
      <c r="AD3" s="14"/>
    </row>
    <row r="4" spans="1:52" ht="18.75">
      <c r="A4" s="471"/>
      <c r="B4" s="471"/>
      <c r="C4" s="471"/>
      <c r="D4" s="471"/>
      <c r="E4" s="471"/>
      <c r="F4" s="471"/>
      <c r="G4" s="471"/>
      <c r="H4" s="471"/>
      <c r="I4" s="471"/>
      <c r="J4" s="471"/>
      <c r="K4" s="471"/>
      <c r="L4" s="471"/>
      <c r="M4" s="471"/>
      <c r="N4" s="471"/>
      <c r="O4" s="471"/>
      <c r="P4" s="471"/>
      <c r="AD4" s="14"/>
    </row>
    <row r="5" spans="1:52" ht="16.5">
      <c r="A5" s="471" t="s">
        <v>550</v>
      </c>
      <c r="B5" s="471"/>
      <c r="C5" s="471"/>
      <c r="D5" s="471"/>
      <c r="E5" s="471"/>
      <c r="F5" s="471"/>
      <c r="G5" s="471"/>
      <c r="H5" s="471"/>
      <c r="I5" s="471"/>
      <c r="J5" s="471"/>
      <c r="K5" s="471"/>
      <c r="L5" s="471"/>
      <c r="M5" s="471"/>
      <c r="N5" s="471"/>
      <c r="O5" s="471"/>
      <c r="P5" s="471"/>
      <c r="Q5" s="113"/>
      <c r="R5" s="113"/>
      <c r="S5" s="113"/>
      <c r="T5" s="113"/>
      <c r="U5" s="113"/>
      <c r="V5" s="113"/>
      <c r="W5" s="113"/>
      <c r="X5" s="113"/>
      <c r="Y5" s="113"/>
      <c r="Z5" s="113"/>
      <c r="AA5" s="113"/>
      <c r="AB5" s="113"/>
      <c r="AC5" s="113"/>
      <c r="AD5" s="113"/>
      <c r="AE5" s="113"/>
      <c r="AF5" s="113"/>
      <c r="AG5" s="113"/>
    </row>
    <row r="6" spans="1:52" ht="16.5">
      <c r="A6" s="151"/>
      <c r="B6" s="151"/>
      <c r="C6" s="151"/>
      <c r="D6" s="151"/>
      <c r="E6" s="151"/>
      <c r="F6" s="151"/>
      <c r="G6" s="151"/>
      <c r="H6" s="151"/>
      <c r="I6" s="151"/>
      <c r="J6" s="151"/>
      <c r="K6" s="151"/>
      <c r="L6" s="151"/>
      <c r="M6" s="151"/>
      <c r="N6" s="151"/>
      <c r="O6" s="151"/>
      <c r="P6" s="151"/>
      <c r="Q6" s="113"/>
      <c r="R6" s="113"/>
      <c r="S6" s="113"/>
      <c r="T6" s="113"/>
      <c r="U6" s="113"/>
      <c r="V6" s="113"/>
      <c r="W6" s="113"/>
      <c r="X6" s="113"/>
      <c r="Y6" s="113"/>
      <c r="Z6" s="113"/>
      <c r="AA6" s="113"/>
      <c r="AB6" s="113"/>
      <c r="AC6" s="113"/>
      <c r="AD6" s="113"/>
      <c r="AE6" s="113"/>
      <c r="AF6" s="113"/>
      <c r="AG6" s="113"/>
    </row>
    <row r="7" spans="1:52" ht="15.75">
      <c r="A7" s="500" t="s">
        <v>166</v>
      </c>
      <c r="B7" s="500"/>
      <c r="C7" s="500"/>
      <c r="D7" s="500"/>
      <c r="E7" s="500"/>
      <c r="F7" s="500"/>
      <c r="G7" s="500"/>
      <c r="H7" s="500"/>
      <c r="I7" s="500"/>
      <c r="J7" s="500"/>
      <c r="K7" s="500"/>
      <c r="L7" s="500"/>
      <c r="M7" s="500"/>
      <c r="N7" s="500"/>
      <c r="O7" s="500"/>
      <c r="P7" s="500"/>
      <c r="Q7" s="96"/>
      <c r="R7" s="96"/>
      <c r="S7" s="96"/>
      <c r="T7" s="96"/>
      <c r="U7" s="96"/>
      <c r="V7" s="96"/>
      <c r="W7" s="96"/>
      <c r="X7" s="96"/>
      <c r="Y7" s="96"/>
      <c r="Z7" s="96"/>
      <c r="AA7" s="96"/>
      <c r="AB7" s="96"/>
      <c r="AC7" s="96"/>
      <c r="AD7" s="96"/>
      <c r="AE7" s="96"/>
      <c r="AF7" s="96"/>
      <c r="AG7" s="96"/>
    </row>
    <row r="8" spans="1:52" ht="15.75">
      <c r="A8" s="501" t="s">
        <v>299</v>
      </c>
      <c r="B8" s="501"/>
      <c r="C8" s="501"/>
      <c r="D8" s="501"/>
      <c r="E8" s="501"/>
      <c r="F8" s="501"/>
      <c r="G8" s="501"/>
      <c r="H8" s="501"/>
      <c r="I8" s="501"/>
      <c r="J8" s="501"/>
      <c r="K8" s="501"/>
      <c r="L8" s="501"/>
      <c r="M8" s="501"/>
      <c r="N8" s="501"/>
      <c r="O8" s="501"/>
      <c r="P8" s="501"/>
      <c r="Q8" s="91"/>
      <c r="R8" s="91"/>
      <c r="S8" s="91"/>
      <c r="T8" s="91"/>
      <c r="U8" s="91"/>
      <c r="V8" s="91"/>
      <c r="W8" s="91"/>
      <c r="X8" s="91"/>
      <c r="Y8" s="91"/>
      <c r="Z8" s="91"/>
      <c r="AA8" s="91"/>
      <c r="AB8" s="91"/>
      <c r="AC8" s="91"/>
      <c r="AD8" s="91"/>
      <c r="AE8" s="91"/>
      <c r="AF8" s="91"/>
      <c r="AG8" s="91"/>
    </row>
    <row r="9" spans="1:52">
      <c r="A9" s="502"/>
      <c r="B9" s="502"/>
      <c r="C9" s="502"/>
      <c r="D9" s="502"/>
      <c r="E9" s="502"/>
      <c r="F9" s="502"/>
      <c r="G9" s="502"/>
      <c r="H9" s="502"/>
      <c r="I9" s="502"/>
      <c r="J9" s="502"/>
      <c r="K9" s="502"/>
      <c r="L9" s="502"/>
      <c r="M9" s="502"/>
      <c r="N9" s="502"/>
      <c r="O9" s="502"/>
      <c r="P9" s="502"/>
      <c r="Q9" s="114"/>
      <c r="R9" s="114"/>
      <c r="S9" s="114"/>
      <c r="T9" s="114"/>
      <c r="U9" s="114"/>
      <c r="V9" s="114"/>
      <c r="W9" s="114"/>
      <c r="X9" s="114"/>
      <c r="Y9" s="114"/>
      <c r="Z9" s="114"/>
      <c r="AA9" s="114"/>
      <c r="AB9" s="114"/>
      <c r="AC9" s="114"/>
      <c r="AD9" s="114"/>
      <c r="AE9" s="114"/>
      <c r="AF9" s="114"/>
      <c r="AG9" s="114"/>
    </row>
    <row r="10" spans="1:52" ht="18" customHeight="1">
      <c r="A10" s="371" t="s">
        <v>53</v>
      </c>
      <c r="B10" s="371"/>
      <c r="C10" s="371"/>
      <c r="D10" s="371"/>
      <c r="E10" s="371"/>
      <c r="F10" s="371"/>
      <c r="G10" s="371"/>
      <c r="H10" s="371"/>
      <c r="I10" s="371"/>
      <c r="J10" s="371"/>
      <c r="K10" s="371"/>
      <c r="L10" s="371"/>
      <c r="M10" s="371"/>
      <c r="N10" s="371"/>
      <c r="O10" s="371"/>
      <c r="P10" s="371"/>
      <c r="Q10" s="11"/>
      <c r="R10" s="11"/>
      <c r="S10" s="11"/>
      <c r="T10" s="11"/>
      <c r="U10" s="11"/>
      <c r="V10" s="11"/>
      <c r="W10" s="11"/>
      <c r="X10" s="11"/>
      <c r="Y10" s="11"/>
      <c r="Z10" s="11"/>
      <c r="AA10" s="11"/>
      <c r="AB10" s="11"/>
      <c r="AC10" s="11"/>
      <c r="AD10" s="11"/>
      <c r="AE10" s="11"/>
      <c r="AF10" s="11"/>
      <c r="AG10" s="11"/>
    </row>
    <row r="11" spans="1:52" ht="18" customHeight="1">
      <c r="A11" s="158"/>
      <c r="B11" s="158"/>
      <c r="C11" s="158"/>
      <c r="D11" s="158"/>
      <c r="E11" s="158"/>
      <c r="F11" s="158"/>
      <c r="G11" s="158"/>
      <c r="H11" s="158"/>
      <c r="I11" s="158"/>
      <c r="J11" s="158"/>
      <c r="K11" s="158"/>
      <c r="L11" s="158"/>
      <c r="M11" s="158"/>
      <c r="N11" s="158"/>
      <c r="O11" s="158"/>
      <c r="P11" s="158"/>
      <c r="Q11" s="11"/>
      <c r="R11" s="11"/>
      <c r="S11" s="11"/>
      <c r="T11" s="11"/>
      <c r="U11" s="11"/>
      <c r="V11" s="11"/>
      <c r="W11" s="11"/>
      <c r="X11" s="11"/>
      <c r="Y11" s="11"/>
      <c r="Z11" s="11"/>
      <c r="AA11" s="11"/>
      <c r="AB11" s="11"/>
      <c r="AC11" s="11"/>
      <c r="AD11" s="11"/>
      <c r="AE11" s="11"/>
      <c r="AF11" s="11"/>
      <c r="AG11" s="11"/>
    </row>
    <row r="12" spans="1:52" ht="18.75">
      <c r="A12" s="371" t="s">
        <v>159</v>
      </c>
      <c r="B12" s="371"/>
      <c r="C12" s="371"/>
      <c r="D12" s="371"/>
      <c r="E12" s="371"/>
      <c r="F12" s="371"/>
      <c r="G12" s="371"/>
      <c r="H12" s="371"/>
      <c r="I12" s="371"/>
      <c r="J12" s="371"/>
      <c r="K12" s="371"/>
      <c r="L12" s="371"/>
      <c r="M12" s="371"/>
      <c r="N12" s="371"/>
      <c r="O12" s="371"/>
      <c r="P12" s="70"/>
      <c r="Q12" s="70"/>
      <c r="R12" s="70"/>
      <c r="S12" s="70"/>
      <c r="T12" s="70"/>
      <c r="U12" s="70"/>
      <c r="V12" s="70"/>
      <c r="W12" s="70"/>
      <c r="X12" s="70"/>
      <c r="Y12" s="70"/>
      <c r="Z12" s="70"/>
      <c r="AA12" s="70"/>
      <c r="AB12" s="70"/>
      <c r="AC12" s="70"/>
      <c r="AD12" s="70"/>
      <c r="AE12" s="70"/>
      <c r="AF12" s="70"/>
      <c r="AG12" s="70"/>
      <c r="AH12" s="70"/>
      <c r="AI12" s="70"/>
      <c r="AJ12" s="70"/>
      <c r="AK12" s="70"/>
      <c r="AL12" s="70"/>
      <c r="AM12" s="70"/>
      <c r="AN12" s="70"/>
      <c r="AO12" s="70"/>
      <c r="AP12" s="70"/>
      <c r="AQ12" s="70"/>
      <c r="AR12" s="70"/>
      <c r="AS12" s="70"/>
      <c r="AT12" s="70"/>
      <c r="AU12" s="70"/>
      <c r="AV12" s="70"/>
      <c r="AW12" s="70"/>
      <c r="AX12" s="70"/>
      <c r="AY12" s="70"/>
      <c r="AZ12" s="70"/>
    </row>
    <row r="13" spans="1:52" ht="16.5" customHeight="1">
      <c r="A13" s="497" t="s">
        <v>636</v>
      </c>
      <c r="B13" s="497"/>
      <c r="C13" s="497"/>
      <c r="D13" s="497"/>
      <c r="E13" s="497"/>
      <c r="F13" s="497"/>
      <c r="G13" s="497"/>
      <c r="H13" s="497"/>
      <c r="I13" s="497"/>
      <c r="J13" s="497"/>
      <c r="K13" s="497"/>
      <c r="L13" s="497"/>
      <c r="M13" s="497"/>
      <c r="N13" s="497"/>
      <c r="O13" s="497"/>
      <c r="P13" s="17"/>
      <c r="Q13" s="17"/>
      <c r="R13" s="17"/>
      <c r="S13" s="17"/>
      <c r="T13" s="17"/>
      <c r="U13" s="17"/>
      <c r="V13" s="17"/>
      <c r="W13" s="17"/>
      <c r="X13" s="17"/>
      <c r="Y13" s="17"/>
      <c r="Z13" s="17"/>
      <c r="AA13" s="17"/>
      <c r="AB13" s="17"/>
      <c r="AC13" s="17"/>
      <c r="AD13" s="17"/>
      <c r="AE13" s="17"/>
      <c r="AF13" s="17"/>
      <c r="AG13" s="17"/>
      <c r="AH13" s="17"/>
      <c r="AI13" s="17"/>
      <c r="AJ13" s="17"/>
      <c r="AK13" s="17"/>
      <c r="AL13" s="17"/>
      <c r="AM13" s="17"/>
      <c r="AN13" s="17"/>
      <c r="AO13" s="17"/>
      <c r="AP13" s="17"/>
      <c r="AQ13" s="17"/>
      <c r="AR13" s="17"/>
      <c r="AS13" s="17"/>
      <c r="AT13" s="17"/>
      <c r="AU13" s="17"/>
      <c r="AV13" s="17"/>
      <c r="AW13" s="17"/>
      <c r="AX13" s="17"/>
      <c r="AY13" s="17"/>
      <c r="AZ13" s="17"/>
    </row>
    <row r="14" spans="1:52">
      <c r="A14" s="493"/>
      <c r="B14" s="493"/>
      <c r="C14" s="493"/>
      <c r="D14" s="493"/>
      <c r="E14" s="493"/>
      <c r="F14" s="493"/>
      <c r="G14" s="493"/>
      <c r="H14" s="493"/>
      <c r="I14" s="493"/>
      <c r="J14" s="493"/>
      <c r="K14" s="493"/>
      <c r="L14" s="493"/>
      <c r="M14" s="493"/>
      <c r="N14" s="493"/>
      <c r="O14" s="493"/>
      <c r="P14" s="493"/>
      <c r="Q14" s="493"/>
      <c r="R14" s="493"/>
      <c r="S14" s="493"/>
      <c r="T14" s="493"/>
      <c r="U14" s="493"/>
      <c r="V14" s="493"/>
      <c r="W14" s="493"/>
      <c r="X14" s="493"/>
      <c r="Y14" s="493"/>
      <c r="Z14" s="493"/>
      <c r="AA14" s="493"/>
      <c r="AB14" s="493"/>
      <c r="AC14" s="493"/>
      <c r="AD14" s="493"/>
      <c r="AE14" s="493"/>
      <c r="AF14" s="493"/>
      <c r="AG14" s="493"/>
    </row>
    <row r="15" spans="1:52" ht="59.25" customHeight="1">
      <c r="A15" s="508" t="s">
        <v>490</v>
      </c>
      <c r="B15" s="506" t="s">
        <v>517</v>
      </c>
      <c r="C15" s="506" t="s">
        <v>518</v>
      </c>
      <c r="D15" s="505" t="s">
        <v>511</v>
      </c>
      <c r="E15" s="505"/>
      <c r="F15" s="505"/>
      <c r="G15" s="506" t="s">
        <v>607</v>
      </c>
      <c r="H15" s="503" t="s">
        <v>608</v>
      </c>
      <c r="I15" s="504"/>
      <c r="J15" s="503" t="s">
        <v>20</v>
      </c>
      <c r="K15" s="504"/>
      <c r="L15" s="503" t="s">
        <v>170</v>
      </c>
      <c r="M15" s="504"/>
      <c r="N15" s="503" t="s">
        <v>169</v>
      </c>
      <c r="O15" s="504"/>
      <c r="R15" s="10"/>
    </row>
    <row r="16" spans="1:52" ht="78.75">
      <c r="A16" s="509"/>
      <c r="B16" s="507"/>
      <c r="C16" s="507"/>
      <c r="D16" s="155" t="s">
        <v>512</v>
      </c>
      <c r="E16" s="155" t="s">
        <v>513</v>
      </c>
      <c r="F16" s="155" t="s">
        <v>514</v>
      </c>
      <c r="G16" s="507"/>
      <c r="H16" s="157" t="s">
        <v>171</v>
      </c>
      <c r="I16" s="157" t="s">
        <v>392</v>
      </c>
      <c r="J16" s="157" t="s">
        <v>171</v>
      </c>
      <c r="K16" s="157" t="s">
        <v>392</v>
      </c>
      <c r="L16" s="157" t="s">
        <v>171</v>
      </c>
      <c r="M16" s="157" t="s">
        <v>391</v>
      </c>
      <c r="N16" s="157" t="s">
        <v>171</v>
      </c>
      <c r="O16" s="157" t="s">
        <v>391</v>
      </c>
    </row>
    <row r="17" spans="1:15" ht="15.75">
      <c r="A17" s="164">
        <v>1</v>
      </c>
      <c r="B17" s="157">
        <v>2</v>
      </c>
      <c r="C17" s="157">
        <v>3</v>
      </c>
      <c r="D17" s="157">
        <v>4</v>
      </c>
      <c r="E17" s="157">
        <v>5</v>
      </c>
      <c r="F17" s="157">
        <v>6</v>
      </c>
      <c r="G17" s="157">
        <v>7</v>
      </c>
      <c r="H17" s="157">
        <v>8</v>
      </c>
      <c r="I17" s="157">
        <v>9</v>
      </c>
      <c r="J17" s="157">
        <v>10</v>
      </c>
      <c r="K17" s="157">
        <v>11</v>
      </c>
      <c r="L17" s="157">
        <v>12</v>
      </c>
      <c r="M17" s="157">
        <v>13</v>
      </c>
      <c r="N17" s="157">
        <v>14</v>
      </c>
      <c r="O17" s="157">
        <v>15</v>
      </c>
    </row>
    <row r="18" spans="1:15" ht="38.25" customHeight="1">
      <c r="A18" s="173" t="s">
        <v>522</v>
      </c>
      <c r="B18" s="172" t="s">
        <v>552</v>
      </c>
      <c r="C18" s="172" t="s">
        <v>610</v>
      </c>
      <c r="D18" s="172" t="s">
        <v>606</v>
      </c>
      <c r="E18" s="172" t="s">
        <v>606</v>
      </c>
      <c r="F18" s="172" t="s">
        <v>606</v>
      </c>
      <c r="G18" s="172" t="s">
        <v>606</v>
      </c>
      <c r="H18" s="172" t="s">
        <v>606</v>
      </c>
      <c r="I18" s="172" t="s">
        <v>606</v>
      </c>
      <c r="J18" s="172" t="s">
        <v>606</v>
      </c>
      <c r="K18" s="172" t="s">
        <v>606</v>
      </c>
      <c r="L18" s="172" t="s">
        <v>606</v>
      </c>
      <c r="M18" s="172" t="s">
        <v>606</v>
      </c>
      <c r="N18" s="172" t="s">
        <v>606</v>
      </c>
      <c r="O18" s="172" t="s">
        <v>606</v>
      </c>
    </row>
    <row r="19" spans="1:15" ht="84" customHeight="1">
      <c r="A19" s="173" t="s">
        <v>523</v>
      </c>
      <c r="B19" s="169" t="s">
        <v>620</v>
      </c>
      <c r="C19" s="172" t="s">
        <v>606</v>
      </c>
      <c r="D19" s="172" t="s">
        <v>606</v>
      </c>
      <c r="E19" s="172" t="s">
        <v>606</v>
      </c>
      <c r="F19" s="172" t="s">
        <v>606</v>
      </c>
      <c r="G19" s="172" t="s">
        <v>606</v>
      </c>
      <c r="H19" s="172" t="s">
        <v>606</v>
      </c>
      <c r="I19" s="172" t="s">
        <v>606</v>
      </c>
      <c r="J19" s="172" t="s">
        <v>606</v>
      </c>
      <c r="K19" s="172" t="s">
        <v>606</v>
      </c>
      <c r="L19" s="172" t="s">
        <v>606</v>
      </c>
      <c r="M19" s="172" t="s">
        <v>606</v>
      </c>
      <c r="N19" s="172" t="s">
        <v>606</v>
      </c>
      <c r="O19" s="172" t="s">
        <v>606</v>
      </c>
    </row>
    <row r="20" spans="1:15" ht="48" customHeight="1">
      <c r="A20" s="498" t="s">
        <v>525</v>
      </c>
      <c r="B20" s="499" t="s">
        <v>621</v>
      </c>
      <c r="C20" s="172" t="s">
        <v>521</v>
      </c>
      <c r="D20" s="202" t="s">
        <v>606</v>
      </c>
      <c r="E20" s="202" t="s">
        <v>606</v>
      </c>
      <c r="F20" s="202" t="s">
        <v>606</v>
      </c>
      <c r="G20" s="202" t="s">
        <v>606</v>
      </c>
      <c r="H20" s="202" t="s">
        <v>606</v>
      </c>
      <c r="I20" s="202" t="s">
        <v>606</v>
      </c>
      <c r="J20" s="202" t="s">
        <v>606</v>
      </c>
      <c r="K20" s="202" t="s">
        <v>606</v>
      </c>
      <c r="L20" s="202" t="s">
        <v>606</v>
      </c>
      <c r="M20" s="202" t="s">
        <v>606</v>
      </c>
      <c r="N20" s="202" t="s">
        <v>606</v>
      </c>
      <c r="O20" s="202" t="s">
        <v>606</v>
      </c>
    </row>
    <row r="21" spans="1:15" ht="40.5" customHeight="1">
      <c r="A21" s="498"/>
      <c r="B21" s="499"/>
      <c r="C21" s="172" t="s">
        <v>520</v>
      </c>
      <c r="D21" s="202" t="s">
        <v>606</v>
      </c>
      <c r="E21" s="202" t="s">
        <v>606</v>
      </c>
      <c r="F21" s="202" t="s">
        <v>606</v>
      </c>
      <c r="G21" s="202" t="s">
        <v>606</v>
      </c>
      <c r="H21" s="202" t="s">
        <v>606</v>
      </c>
      <c r="I21" s="202" t="s">
        <v>606</v>
      </c>
      <c r="J21" s="202" t="s">
        <v>606</v>
      </c>
      <c r="K21" s="202" t="s">
        <v>606</v>
      </c>
      <c r="L21" s="202" t="s">
        <v>606</v>
      </c>
      <c r="M21" s="202" t="s">
        <v>606</v>
      </c>
      <c r="N21" s="202" t="s">
        <v>606</v>
      </c>
      <c r="O21" s="202" t="s">
        <v>606</v>
      </c>
    </row>
    <row r="22" spans="1:15" ht="28.5" customHeight="1">
      <c r="A22" s="498" t="s">
        <v>553</v>
      </c>
      <c r="B22" s="499" t="s">
        <v>519</v>
      </c>
      <c r="C22" s="172" t="s">
        <v>521</v>
      </c>
      <c r="D22" s="202" t="s">
        <v>606</v>
      </c>
      <c r="E22" s="202" t="s">
        <v>606</v>
      </c>
      <c r="F22" s="202" t="s">
        <v>606</v>
      </c>
      <c r="G22" s="202" t="s">
        <v>606</v>
      </c>
      <c r="H22" s="202" t="s">
        <v>606</v>
      </c>
      <c r="I22" s="202" t="s">
        <v>606</v>
      </c>
      <c r="J22" s="202" t="s">
        <v>606</v>
      </c>
      <c r="K22" s="202" t="s">
        <v>606</v>
      </c>
      <c r="L22" s="202" t="s">
        <v>606</v>
      </c>
      <c r="M22" s="202" t="s">
        <v>606</v>
      </c>
      <c r="N22" s="202" t="s">
        <v>606</v>
      </c>
      <c r="O22" s="202" t="s">
        <v>606</v>
      </c>
    </row>
    <row r="23" spans="1:15" ht="26.25" customHeight="1">
      <c r="A23" s="498"/>
      <c r="B23" s="499"/>
      <c r="C23" s="172" t="s">
        <v>520</v>
      </c>
      <c r="D23" s="202" t="s">
        <v>606</v>
      </c>
      <c r="E23" s="202" t="s">
        <v>606</v>
      </c>
      <c r="F23" s="202" t="s">
        <v>606</v>
      </c>
      <c r="G23" s="202" t="s">
        <v>606</v>
      </c>
      <c r="H23" s="202" t="s">
        <v>606</v>
      </c>
      <c r="I23" s="202" t="s">
        <v>606</v>
      </c>
      <c r="J23" s="202" t="s">
        <v>606</v>
      </c>
      <c r="K23" s="202" t="s">
        <v>606</v>
      </c>
      <c r="L23" s="202" t="s">
        <v>606</v>
      </c>
      <c r="M23" s="202" t="s">
        <v>606</v>
      </c>
      <c r="N23" s="202" t="s">
        <v>606</v>
      </c>
      <c r="O23" s="202" t="s">
        <v>606</v>
      </c>
    </row>
    <row r="24" spans="1:15" ht="25.5" customHeight="1">
      <c r="A24" s="498" t="s">
        <v>554</v>
      </c>
      <c r="B24" s="499" t="s">
        <v>534</v>
      </c>
      <c r="C24" s="172" t="s">
        <v>521</v>
      </c>
      <c r="D24" s="202" t="s">
        <v>606</v>
      </c>
      <c r="E24" s="202" t="s">
        <v>606</v>
      </c>
      <c r="F24" s="202" t="s">
        <v>606</v>
      </c>
      <c r="G24" s="202" t="s">
        <v>606</v>
      </c>
      <c r="H24" s="202" t="s">
        <v>606</v>
      </c>
      <c r="I24" s="202" t="s">
        <v>606</v>
      </c>
      <c r="J24" s="202" t="s">
        <v>606</v>
      </c>
      <c r="K24" s="202" t="s">
        <v>606</v>
      </c>
      <c r="L24" s="202" t="s">
        <v>606</v>
      </c>
      <c r="M24" s="202" t="s">
        <v>606</v>
      </c>
      <c r="N24" s="202" t="s">
        <v>606</v>
      </c>
      <c r="O24" s="202" t="s">
        <v>606</v>
      </c>
    </row>
    <row r="25" spans="1:15" ht="23.25" customHeight="1">
      <c r="A25" s="498"/>
      <c r="B25" s="499"/>
      <c r="C25" s="172" t="s">
        <v>520</v>
      </c>
      <c r="D25" s="202" t="s">
        <v>606</v>
      </c>
      <c r="E25" s="202" t="s">
        <v>606</v>
      </c>
      <c r="F25" s="202" t="s">
        <v>606</v>
      </c>
      <c r="G25" s="202" t="s">
        <v>606</v>
      </c>
      <c r="H25" s="202" t="s">
        <v>606</v>
      </c>
      <c r="I25" s="202" t="s">
        <v>606</v>
      </c>
      <c r="J25" s="202" t="s">
        <v>606</v>
      </c>
      <c r="K25" s="202" t="s">
        <v>606</v>
      </c>
      <c r="L25" s="202" t="s">
        <v>606</v>
      </c>
      <c r="M25" s="202" t="s">
        <v>606</v>
      </c>
      <c r="N25" s="202" t="s">
        <v>606</v>
      </c>
      <c r="O25" s="202" t="s">
        <v>606</v>
      </c>
    </row>
    <row r="26" spans="1:15" ht="29.25" customHeight="1">
      <c r="A26" s="498" t="s">
        <v>555</v>
      </c>
      <c r="B26" s="499" t="s">
        <v>535</v>
      </c>
      <c r="C26" s="172" t="s">
        <v>521</v>
      </c>
      <c r="D26" s="202" t="s">
        <v>606</v>
      </c>
      <c r="E26" s="202" t="s">
        <v>606</v>
      </c>
      <c r="F26" s="202" t="s">
        <v>606</v>
      </c>
      <c r="G26" s="202" t="s">
        <v>606</v>
      </c>
      <c r="H26" s="202" t="s">
        <v>606</v>
      </c>
      <c r="I26" s="202" t="s">
        <v>606</v>
      </c>
      <c r="J26" s="202" t="s">
        <v>606</v>
      </c>
      <c r="K26" s="202" t="s">
        <v>606</v>
      </c>
      <c r="L26" s="202" t="s">
        <v>606</v>
      </c>
      <c r="M26" s="202" t="s">
        <v>606</v>
      </c>
      <c r="N26" s="202" t="s">
        <v>606</v>
      </c>
      <c r="O26" s="202" t="s">
        <v>606</v>
      </c>
    </row>
    <row r="27" spans="1:15" ht="32.25" customHeight="1">
      <c r="A27" s="498"/>
      <c r="B27" s="499"/>
      <c r="C27" s="172" t="s">
        <v>520</v>
      </c>
      <c r="D27" s="202" t="s">
        <v>606</v>
      </c>
      <c r="E27" s="202" t="s">
        <v>606</v>
      </c>
      <c r="F27" s="202" t="s">
        <v>606</v>
      </c>
      <c r="G27" s="202" t="s">
        <v>606</v>
      </c>
      <c r="H27" s="202" t="s">
        <v>606</v>
      </c>
      <c r="I27" s="202" t="s">
        <v>606</v>
      </c>
      <c r="J27" s="202" t="s">
        <v>606</v>
      </c>
      <c r="K27" s="202" t="s">
        <v>606</v>
      </c>
      <c r="L27" s="202" t="s">
        <v>606</v>
      </c>
      <c r="M27" s="202" t="s">
        <v>606</v>
      </c>
      <c r="N27" s="202" t="s">
        <v>606</v>
      </c>
      <c r="O27" s="202" t="s">
        <v>606</v>
      </c>
    </row>
    <row r="28" spans="1:15" ht="24.75" customHeight="1">
      <c r="A28" s="498" t="s">
        <v>556</v>
      </c>
      <c r="B28" s="499" t="s">
        <v>536</v>
      </c>
      <c r="C28" s="172" t="s">
        <v>521</v>
      </c>
      <c r="D28" s="202" t="s">
        <v>606</v>
      </c>
      <c r="E28" s="202" t="s">
        <v>606</v>
      </c>
      <c r="F28" s="202" t="s">
        <v>606</v>
      </c>
      <c r="G28" s="202" t="s">
        <v>606</v>
      </c>
      <c r="H28" s="202" t="s">
        <v>606</v>
      </c>
      <c r="I28" s="202" t="s">
        <v>606</v>
      </c>
      <c r="J28" s="202" t="s">
        <v>606</v>
      </c>
      <c r="K28" s="202" t="s">
        <v>606</v>
      </c>
      <c r="L28" s="202" t="s">
        <v>606</v>
      </c>
      <c r="M28" s="202" t="s">
        <v>606</v>
      </c>
      <c r="N28" s="202" t="s">
        <v>606</v>
      </c>
      <c r="O28" s="202" t="s">
        <v>606</v>
      </c>
    </row>
    <row r="29" spans="1:15" ht="24.75" customHeight="1">
      <c r="A29" s="498"/>
      <c r="B29" s="499"/>
      <c r="C29" s="172" t="s">
        <v>520</v>
      </c>
      <c r="D29" s="202" t="s">
        <v>606</v>
      </c>
      <c r="E29" s="202" t="s">
        <v>606</v>
      </c>
      <c r="F29" s="202" t="s">
        <v>606</v>
      </c>
      <c r="G29" s="202" t="s">
        <v>606</v>
      </c>
      <c r="H29" s="202" t="s">
        <v>606</v>
      </c>
      <c r="I29" s="202" t="s">
        <v>606</v>
      </c>
      <c r="J29" s="202" t="s">
        <v>606</v>
      </c>
      <c r="K29" s="202" t="s">
        <v>606</v>
      </c>
      <c r="L29" s="202" t="s">
        <v>606</v>
      </c>
      <c r="M29" s="202" t="s">
        <v>606</v>
      </c>
      <c r="N29" s="202" t="s">
        <v>606</v>
      </c>
      <c r="O29" s="202" t="s">
        <v>606</v>
      </c>
    </row>
    <row r="30" spans="1:15" ht="39.75" customHeight="1">
      <c r="A30" s="498" t="s">
        <v>526</v>
      </c>
      <c r="B30" s="499" t="s">
        <v>537</v>
      </c>
      <c r="C30" s="172" t="s">
        <v>521</v>
      </c>
      <c r="D30" s="202" t="s">
        <v>606</v>
      </c>
      <c r="E30" s="202" t="s">
        <v>606</v>
      </c>
      <c r="F30" s="202" t="s">
        <v>606</v>
      </c>
      <c r="G30" s="202" t="s">
        <v>606</v>
      </c>
      <c r="H30" s="202" t="s">
        <v>606</v>
      </c>
      <c r="I30" s="202" t="s">
        <v>606</v>
      </c>
      <c r="J30" s="202" t="s">
        <v>606</v>
      </c>
      <c r="K30" s="202" t="s">
        <v>606</v>
      </c>
      <c r="L30" s="202" t="s">
        <v>606</v>
      </c>
      <c r="M30" s="202" t="s">
        <v>606</v>
      </c>
      <c r="N30" s="202" t="s">
        <v>606</v>
      </c>
      <c r="O30" s="202" t="s">
        <v>606</v>
      </c>
    </row>
    <row r="31" spans="1:15" ht="45" customHeight="1">
      <c r="A31" s="498"/>
      <c r="B31" s="499"/>
      <c r="C31" s="172" t="s">
        <v>520</v>
      </c>
      <c r="D31" s="202" t="s">
        <v>606</v>
      </c>
      <c r="E31" s="202" t="s">
        <v>606</v>
      </c>
      <c r="F31" s="202" t="s">
        <v>606</v>
      </c>
      <c r="G31" s="202" t="s">
        <v>606</v>
      </c>
      <c r="H31" s="202" t="s">
        <v>606</v>
      </c>
      <c r="I31" s="202" t="s">
        <v>606</v>
      </c>
      <c r="J31" s="202" t="s">
        <v>606</v>
      </c>
      <c r="K31" s="202" t="s">
        <v>606</v>
      </c>
      <c r="L31" s="202" t="s">
        <v>606</v>
      </c>
      <c r="M31" s="202" t="s">
        <v>606</v>
      </c>
      <c r="N31" s="202" t="s">
        <v>606</v>
      </c>
      <c r="O31" s="202" t="s">
        <v>606</v>
      </c>
    </row>
    <row r="32" spans="1:15" ht="28.5" customHeight="1">
      <c r="A32" s="498" t="s">
        <v>557</v>
      </c>
      <c r="B32" s="499" t="s">
        <v>519</v>
      </c>
      <c r="C32" s="172" t="s">
        <v>521</v>
      </c>
      <c r="D32" s="202" t="s">
        <v>606</v>
      </c>
      <c r="E32" s="202" t="s">
        <v>606</v>
      </c>
      <c r="F32" s="202" t="s">
        <v>606</v>
      </c>
      <c r="G32" s="202" t="s">
        <v>606</v>
      </c>
      <c r="H32" s="202" t="s">
        <v>606</v>
      </c>
      <c r="I32" s="202" t="s">
        <v>606</v>
      </c>
      <c r="J32" s="202" t="s">
        <v>606</v>
      </c>
      <c r="K32" s="202" t="s">
        <v>606</v>
      </c>
      <c r="L32" s="202" t="s">
        <v>606</v>
      </c>
      <c r="M32" s="202" t="s">
        <v>606</v>
      </c>
      <c r="N32" s="202" t="s">
        <v>606</v>
      </c>
      <c r="O32" s="202" t="s">
        <v>606</v>
      </c>
    </row>
    <row r="33" spans="1:15" ht="26.25" customHeight="1">
      <c r="A33" s="498"/>
      <c r="B33" s="499"/>
      <c r="C33" s="172" t="s">
        <v>520</v>
      </c>
      <c r="D33" s="202" t="s">
        <v>606</v>
      </c>
      <c r="E33" s="202" t="s">
        <v>606</v>
      </c>
      <c r="F33" s="202" t="s">
        <v>606</v>
      </c>
      <c r="G33" s="202" t="s">
        <v>606</v>
      </c>
      <c r="H33" s="202" t="s">
        <v>606</v>
      </c>
      <c r="I33" s="202" t="s">
        <v>606</v>
      </c>
      <c r="J33" s="202" t="s">
        <v>606</v>
      </c>
      <c r="K33" s="202" t="s">
        <v>606</v>
      </c>
      <c r="L33" s="202" t="s">
        <v>606</v>
      </c>
      <c r="M33" s="202" t="s">
        <v>606</v>
      </c>
      <c r="N33" s="202" t="s">
        <v>606</v>
      </c>
      <c r="O33" s="202" t="s">
        <v>606</v>
      </c>
    </row>
    <row r="34" spans="1:15" ht="30.75" customHeight="1">
      <c r="A34" s="498" t="s">
        <v>558</v>
      </c>
      <c r="B34" s="499" t="s">
        <v>534</v>
      </c>
      <c r="C34" s="172" t="s">
        <v>521</v>
      </c>
      <c r="D34" s="202" t="s">
        <v>606</v>
      </c>
      <c r="E34" s="202" t="s">
        <v>606</v>
      </c>
      <c r="F34" s="202" t="s">
        <v>606</v>
      </c>
      <c r="G34" s="202" t="s">
        <v>606</v>
      </c>
      <c r="H34" s="202" t="s">
        <v>606</v>
      </c>
      <c r="I34" s="202" t="s">
        <v>606</v>
      </c>
      <c r="J34" s="202" t="s">
        <v>606</v>
      </c>
      <c r="K34" s="202" t="s">
        <v>606</v>
      </c>
      <c r="L34" s="202" t="s">
        <v>606</v>
      </c>
      <c r="M34" s="202" t="s">
        <v>606</v>
      </c>
      <c r="N34" s="202" t="s">
        <v>606</v>
      </c>
      <c r="O34" s="202" t="s">
        <v>606</v>
      </c>
    </row>
    <row r="35" spans="1:15" ht="30.75" customHeight="1">
      <c r="A35" s="498"/>
      <c r="B35" s="499"/>
      <c r="C35" s="172" t="s">
        <v>520</v>
      </c>
      <c r="D35" s="202" t="s">
        <v>606</v>
      </c>
      <c r="E35" s="202" t="s">
        <v>606</v>
      </c>
      <c r="F35" s="202" t="s">
        <v>606</v>
      </c>
      <c r="G35" s="202" t="s">
        <v>606</v>
      </c>
      <c r="H35" s="202" t="s">
        <v>606</v>
      </c>
      <c r="I35" s="202" t="s">
        <v>606</v>
      </c>
      <c r="J35" s="202" t="s">
        <v>606</v>
      </c>
      <c r="K35" s="202" t="s">
        <v>606</v>
      </c>
      <c r="L35" s="202" t="s">
        <v>606</v>
      </c>
      <c r="M35" s="202" t="s">
        <v>606</v>
      </c>
      <c r="N35" s="202" t="s">
        <v>606</v>
      </c>
      <c r="O35" s="202" t="s">
        <v>606</v>
      </c>
    </row>
    <row r="36" spans="1:15" ht="30.75" customHeight="1">
      <c r="A36" s="498" t="s">
        <v>559</v>
      </c>
      <c r="B36" s="499" t="s">
        <v>535</v>
      </c>
      <c r="C36" s="172" t="s">
        <v>521</v>
      </c>
      <c r="D36" s="202" t="s">
        <v>606</v>
      </c>
      <c r="E36" s="202" t="s">
        <v>606</v>
      </c>
      <c r="F36" s="202" t="s">
        <v>606</v>
      </c>
      <c r="G36" s="202" t="s">
        <v>606</v>
      </c>
      <c r="H36" s="202" t="s">
        <v>606</v>
      </c>
      <c r="I36" s="202" t="s">
        <v>606</v>
      </c>
      <c r="J36" s="202" t="s">
        <v>606</v>
      </c>
      <c r="K36" s="202" t="s">
        <v>606</v>
      </c>
      <c r="L36" s="202" t="s">
        <v>606</v>
      </c>
      <c r="M36" s="202" t="s">
        <v>606</v>
      </c>
      <c r="N36" s="202" t="s">
        <v>606</v>
      </c>
      <c r="O36" s="202" t="s">
        <v>606</v>
      </c>
    </row>
    <row r="37" spans="1:15" ht="27.75" customHeight="1">
      <c r="A37" s="498"/>
      <c r="B37" s="499"/>
      <c r="C37" s="172" t="s">
        <v>520</v>
      </c>
      <c r="D37" s="202" t="s">
        <v>606</v>
      </c>
      <c r="E37" s="202" t="s">
        <v>606</v>
      </c>
      <c r="F37" s="202" t="s">
        <v>606</v>
      </c>
      <c r="G37" s="202" t="s">
        <v>606</v>
      </c>
      <c r="H37" s="202" t="s">
        <v>606</v>
      </c>
      <c r="I37" s="202" t="s">
        <v>606</v>
      </c>
      <c r="J37" s="202" t="s">
        <v>606</v>
      </c>
      <c r="K37" s="202" t="s">
        <v>606</v>
      </c>
      <c r="L37" s="202" t="s">
        <v>606</v>
      </c>
      <c r="M37" s="202" t="s">
        <v>606</v>
      </c>
      <c r="N37" s="202" t="s">
        <v>606</v>
      </c>
      <c r="O37" s="202" t="s">
        <v>606</v>
      </c>
    </row>
    <row r="38" spans="1:15" ht="30.75" customHeight="1">
      <c r="A38" s="498" t="s">
        <v>560</v>
      </c>
      <c r="B38" s="499" t="s">
        <v>536</v>
      </c>
      <c r="C38" s="172" t="s">
        <v>521</v>
      </c>
      <c r="D38" s="202" t="s">
        <v>606</v>
      </c>
      <c r="E38" s="202" t="s">
        <v>606</v>
      </c>
      <c r="F38" s="202" t="s">
        <v>606</v>
      </c>
      <c r="G38" s="202" t="s">
        <v>606</v>
      </c>
      <c r="H38" s="202" t="s">
        <v>606</v>
      </c>
      <c r="I38" s="202" t="s">
        <v>606</v>
      </c>
      <c r="J38" s="202" t="s">
        <v>606</v>
      </c>
      <c r="K38" s="202" t="s">
        <v>606</v>
      </c>
      <c r="L38" s="202" t="s">
        <v>606</v>
      </c>
      <c r="M38" s="202" t="s">
        <v>606</v>
      </c>
      <c r="N38" s="202" t="s">
        <v>606</v>
      </c>
      <c r="O38" s="202" t="s">
        <v>606</v>
      </c>
    </row>
    <row r="39" spans="1:15" ht="32.25" customHeight="1">
      <c r="A39" s="498"/>
      <c r="B39" s="499"/>
      <c r="C39" s="172" t="s">
        <v>520</v>
      </c>
      <c r="D39" s="202" t="s">
        <v>606</v>
      </c>
      <c r="E39" s="202" t="s">
        <v>606</v>
      </c>
      <c r="F39" s="202" t="s">
        <v>606</v>
      </c>
      <c r="G39" s="202" t="s">
        <v>606</v>
      </c>
      <c r="H39" s="202" t="s">
        <v>606</v>
      </c>
      <c r="I39" s="202" t="s">
        <v>606</v>
      </c>
      <c r="J39" s="202" t="s">
        <v>606</v>
      </c>
      <c r="K39" s="202" t="s">
        <v>606</v>
      </c>
      <c r="L39" s="202" t="s">
        <v>606</v>
      </c>
      <c r="M39" s="202" t="s">
        <v>606</v>
      </c>
      <c r="N39" s="202" t="s">
        <v>606</v>
      </c>
      <c r="O39" s="202" t="s">
        <v>606</v>
      </c>
    </row>
    <row r="40" spans="1:15" ht="40.5" customHeight="1">
      <c r="A40" s="498" t="s">
        <v>527</v>
      </c>
      <c r="B40" s="499" t="s">
        <v>538</v>
      </c>
      <c r="C40" s="172" t="s">
        <v>521</v>
      </c>
      <c r="D40" s="202" t="s">
        <v>606</v>
      </c>
      <c r="E40" s="202" t="s">
        <v>606</v>
      </c>
      <c r="F40" s="202" t="s">
        <v>606</v>
      </c>
      <c r="G40" s="202" t="s">
        <v>606</v>
      </c>
      <c r="H40" s="202" t="s">
        <v>606</v>
      </c>
      <c r="I40" s="202" t="s">
        <v>606</v>
      </c>
      <c r="J40" s="202" t="s">
        <v>606</v>
      </c>
      <c r="K40" s="202" t="s">
        <v>606</v>
      </c>
      <c r="L40" s="202" t="s">
        <v>606</v>
      </c>
      <c r="M40" s="202" t="s">
        <v>606</v>
      </c>
      <c r="N40" s="202" t="s">
        <v>606</v>
      </c>
      <c r="O40" s="202" t="s">
        <v>606</v>
      </c>
    </row>
    <row r="41" spans="1:15" ht="33" customHeight="1">
      <c r="A41" s="498"/>
      <c r="B41" s="499"/>
      <c r="C41" s="172" t="s">
        <v>520</v>
      </c>
      <c r="D41" s="202" t="s">
        <v>606</v>
      </c>
      <c r="E41" s="202" t="s">
        <v>606</v>
      </c>
      <c r="F41" s="202" t="s">
        <v>606</v>
      </c>
      <c r="G41" s="202" t="s">
        <v>606</v>
      </c>
      <c r="H41" s="202" t="s">
        <v>606</v>
      </c>
      <c r="I41" s="202" t="s">
        <v>606</v>
      </c>
      <c r="J41" s="202" t="s">
        <v>606</v>
      </c>
      <c r="K41" s="202" t="s">
        <v>606</v>
      </c>
      <c r="L41" s="202" t="s">
        <v>606</v>
      </c>
      <c r="M41" s="202" t="s">
        <v>606</v>
      </c>
      <c r="N41" s="202" t="s">
        <v>606</v>
      </c>
      <c r="O41" s="202" t="s">
        <v>606</v>
      </c>
    </row>
    <row r="42" spans="1:15" ht="27" customHeight="1">
      <c r="A42" s="498" t="s">
        <v>561</v>
      </c>
      <c r="B42" s="499" t="s">
        <v>519</v>
      </c>
      <c r="C42" s="172" t="s">
        <v>521</v>
      </c>
      <c r="D42" s="202" t="s">
        <v>606</v>
      </c>
      <c r="E42" s="202" t="s">
        <v>606</v>
      </c>
      <c r="F42" s="202" t="s">
        <v>606</v>
      </c>
      <c r="G42" s="202" t="s">
        <v>606</v>
      </c>
      <c r="H42" s="202" t="s">
        <v>606</v>
      </c>
      <c r="I42" s="202" t="s">
        <v>606</v>
      </c>
      <c r="J42" s="202" t="s">
        <v>606</v>
      </c>
      <c r="K42" s="202" t="s">
        <v>606</v>
      </c>
      <c r="L42" s="202" t="s">
        <v>606</v>
      </c>
      <c r="M42" s="202" t="s">
        <v>606</v>
      </c>
      <c r="N42" s="202" t="s">
        <v>606</v>
      </c>
      <c r="O42" s="202" t="s">
        <v>606</v>
      </c>
    </row>
    <row r="43" spans="1:15" ht="30.75" customHeight="1">
      <c r="A43" s="498"/>
      <c r="B43" s="499"/>
      <c r="C43" s="172" t="s">
        <v>520</v>
      </c>
      <c r="D43" s="202" t="s">
        <v>606</v>
      </c>
      <c r="E43" s="202" t="s">
        <v>606</v>
      </c>
      <c r="F43" s="202" t="s">
        <v>606</v>
      </c>
      <c r="G43" s="202" t="s">
        <v>606</v>
      </c>
      <c r="H43" s="202" t="s">
        <v>606</v>
      </c>
      <c r="I43" s="202" t="s">
        <v>606</v>
      </c>
      <c r="J43" s="202" t="s">
        <v>606</v>
      </c>
      <c r="K43" s="202" t="s">
        <v>606</v>
      </c>
      <c r="L43" s="202" t="s">
        <v>606</v>
      </c>
      <c r="M43" s="202" t="s">
        <v>606</v>
      </c>
      <c r="N43" s="202" t="s">
        <v>606</v>
      </c>
      <c r="O43" s="202" t="s">
        <v>606</v>
      </c>
    </row>
    <row r="44" spans="1:15" ht="30.75" customHeight="1">
      <c r="A44" s="498" t="s">
        <v>562</v>
      </c>
      <c r="B44" s="499" t="s">
        <v>534</v>
      </c>
      <c r="C44" s="172" t="s">
        <v>521</v>
      </c>
      <c r="D44" s="202" t="s">
        <v>606</v>
      </c>
      <c r="E44" s="202" t="s">
        <v>606</v>
      </c>
      <c r="F44" s="202" t="s">
        <v>606</v>
      </c>
      <c r="G44" s="202" t="s">
        <v>606</v>
      </c>
      <c r="H44" s="202" t="s">
        <v>606</v>
      </c>
      <c r="I44" s="202" t="s">
        <v>606</v>
      </c>
      <c r="J44" s="202" t="s">
        <v>606</v>
      </c>
      <c r="K44" s="202" t="s">
        <v>606</v>
      </c>
      <c r="L44" s="202" t="s">
        <v>606</v>
      </c>
      <c r="M44" s="202" t="s">
        <v>606</v>
      </c>
      <c r="N44" s="202" t="s">
        <v>606</v>
      </c>
      <c r="O44" s="202" t="s">
        <v>606</v>
      </c>
    </row>
    <row r="45" spans="1:15" ht="29.25" customHeight="1">
      <c r="A45" s="498"/>
      <c r="B45" s="499"/>
      <c r="C45" s="172" t="s">
        <v>520</v>
      </c>
      <c r="D45" s="202" t="s">
        <v>606</v>
      </c>
      <c r="E45" s="202" t="s">
        <v>606</v>
      </c>
      <c r="F45" s="202" t="s">
        <v>606</v>
      </c>
      <c r="G45" s="202" t="s">
        <v>606</v>
      </c>
      <c r="H45" s="202" t="s">
        <v>606</v>
      </c>
      <c r="I45" s="202" t="s">
        <v>606</v>
      </c>
      <c r="J45" s="202" t="s">
        <v>606</v>
      </c>
      <c r="K45" s="202" t="s">
        <v>606</v>
      </c>
      <c r="L45" s="202" t="s">
        <v>606</v>
      </c>
      <c r="M45" s="202" t="s">
        <v>606</v>
      </c>
      <c r="N45" s="202" t="s">
        <v>606</v>
      </c>
      <c r="O45" s="202" t="s">
        <v>606</v>
      </c>
    </row>
    <row r="46" spans="1:15" ht="31.5" customHeight="1">
      <c r="A46" s="498" t="s">
        <v>563</v>
      </c>
      <c r="B46" s="499" t="s">
        <v>535</v>
      </c>
      <c r="C46" s="172" t="s">
        <v>521</v>
      </c>
      <c r="D46" s="202" t="s">
        <v>606</v>
      </c>
      <c r="E46" s="202" t="s">
        <v>606</v>
      </c>
      <c r="F46" s="202" t="s">
        <v>606</v>
      </c>
      <c r="G46" s="202" t="s">
        <v>606</v>
      </c>
      <c r="H46" s="202" t="s">
        <v>606</v>
      </c>
      <c r="I46" s="202" t="s">
        <v>606</v>
      </c>
      <c r="J46" s="202" t="s">
        <v>606</v>
      </c>
      <c r="K46" s="202" t="s">
        <v>606</v>
      </c>
      <c r="L46" s="202" t="s">
        <v>606</v>
      </c>
      <c r="M46" s="202" t="s">
        <v>606</v>
      </c>
      <c r="N46" s="202" t="s">
        <v>606</v>
      </c>
      <c r="O46" s="202" t="s">
        <v>606</v>
      </c>
    </row>
    <row r="47" spans="1:15" ht="30.75" customHeight="1">
      <c r="A47" s="498"/>
      <c r="B47" s="499"/>
      <c r="C47" s="172" t="s">
        <v>520</v>
      </c>
      <c r="D47" s="202" t="s">
        <v>606</v>
      </c>
      <c r="E47" s="202" t="s">
        <v>606</v>
      </c>
      <c r="F47" s="202" t="s">
        <v>606</v>
      </c>
      <c r="G47" s="202" t="s">
        <v>606</v>
      </c>
      <c r="H47" s="202" t="s">
        <v>606</v>
      </c>
      <c r="I47" s="202" t="s">
        <v>606</v>
      </c>
      <c r="J47" s="202" t="s">
        <v>606</v>
      </c>
      <c r="K47" s="202" t="s">
        <v>606</v>
      </c>
      <c r="L47" s="202" t="s">
        <v>606</v>
      </c>
      <c r="M47" s="202" t="s">
        <v>606</v>
      </c>
      <c r="N47" s="202" t="s">
        <v>606</v>
      </c>
      <c r="O47" s="202" t="s">
        <v>606</v>
      </c>
    </row>
    <row r="48" spans="1:15" ht="27.75" customHeight="1">
      <c r="A48" s="498" t="s">
        <v>564</v>
      </c>
      <c r="B48" s="499" t="s">
        <v>536</v>
      </c>
      <c r="C48" s="172" t="s">
        <v>521</v>
      </c>
      <c r="D48" s="202" t="s">
        <v>606</v>
      </c>
      <c r="E48" s="202" t="s">
        <v>606</v>
      </c>
      <c r="F48" s="202" t="s">
        <v>606</v>
      </c>
      <c r="G48" s="202" t="s">
        <v>606</v>
      </c>
      <c r="H48" s="202" t="s">
        <v>606</v>
      </c>
      <c r="I48" s="202" t="s">
        <v>606</v>
      </c>
      <c r="J48" s="202" t="s">
        <v>606</v>
      </c>
      <c r="K48" s="202" t="s">
        <v>606</v>
      </c>
      <c r="L48" s="202" t="s">
        <v>606</v>
      </c>
      <c r="M48" s="202" t="s">
        <v>606</v>
      </c>
      <c r="N48" s="202" t="s">
        <v>606</v>
      </c>
      <c r="O48" s="202" t="s">
        <v>606</v>
      </c>
    </row>
    <row r="49" spans="1:15" ht="27.75" customHeight="1">
      <c r="A49" s="498"/>
      <c r="B49" s="499"/>
      <c r="C49" s="172" t="s">
        <v>520</v>
      </c>
      <c r="D49" s="202" t="s">
        <v>606</v>
      </c>
      <c r="E49" s="202" t="s">
        <v>606</v>
      </c>
      <c r="F49" s="202" t="s">
        <v>606</v>
      </c>
      <c r="G49" s="202" t="s">
        <v>606</v>
      </c>
      <c r="H49" s="202" t="s">
        <v>606</v>
      </c>
      <c r="I49" s="202" t="s">
        <v>606</v>
      </c>
      <c r="J49" s="202" t="s">
        <v>606</v>
      </c>
      <c r="K49" s="202" t="s">
        <v>606</v>
      </c>
      <c r="L49" s="202" t="s">
        <v>606</v>
      </c>
      <c r="M49" s="202" t="s">
        <v>606</v>
      </c>
      <c r="N49" s="202" t="s">
        <v>606</v>
      </c>
      <c r="O49" s="202" t="s">
        <v>606</v>
      </c>
    </row>
    <row r="50" spans="1:15" ht="102.75" customHeight="1">
      <c r="A50" s="173" t="s">
        <v>528</v>
      </c>
      <c r="B50" s="156" t="s">
        <v>624</v>
      </c>
      <c r="C50" s="172" t="s">
        <v>625</v>
      </c>
      <c r="D50" s="202" t="s">
        <v>606</v>
      </c>
      <c r="E50" s="202" t="s">
        <v>606</v>
      </c>
      <c r="F50" s="202" t="s">
        <v>606</v>
      </c>
      <c r="G50" s="202" t="s">
        <v>606</v>
      </c>
      <c r="H50" s="202" t="s">
        <v>606</v>
      </c>
      <c r="I50" s="202" t="s">
        <v>606</v>
      </c>
      <c r="J50" s="202" t="s">
        <v>606</v>
      </c>
      <c r="K50" s="202" t="s">
        <v>606</v>
      </c>
      <c r="L50" s="202" t="s">
        <v>606</v>
      </c>
      <c r="M50" s="202" t="s">
        <v>606</v>
      </c>
      <c r="N50" s="202" t="s">
        <v>606</v>
      </c>
      <c r="O50" s="202" t="s">
        <v>606</v>
      </c>
    </row>
    <row r="51" spans="1:15" ht="39.75" customHeight="1">
      <c r="A51" s="173" t="s">
        <v>565</v>
      </c>
      <c r="B51" s="156" t="s">
        <v>539</v>
      </c>
      <c r="C51" s="172" t="s">
        <v>625</v>
      </c>
      <c r="D51" s="202" t="s">
        <v>606</v>
      </c>
      <c r="E51" s="202" t="s">
        <v>606</v>
      </c>
      <c r="F51" s="202" t="s">
        <v>606</v>
      </c>
      <c r="G51" s="202" t="s">
        <v>606</v>
      </c>
      <c r="H51" s="202" t="s">
        <v>606</v>
      </c>
      <c r="I51" s="202" t="s">
        <v>606</v>
      </c>
      <c r="J51" s="202" t="s">
        <v>606</v>
      </c>
      <c r="K51" s="202" t="s">
        <v>606</v>
      </c>
      <c r="L51" s="202" t="s">
        <v>606</v>
      </c>
      <c r="M51" s="202" t="s">
        <v>606</v>
      </c>
      <c r="N51" s="202" t="s">
        <v>606</v>
      </c>
      <c r="O51" s="202" t="s">
        <v>606</v>
      </c>
    </row>
    <row r="52" spans="1:15" ht="47.25">
      <c r="A52" s="173" t="s">
        <v>566</v>
      </c>
      <c r="B52" s="156" t="s">
        <v>540</v>
      </c>
      <c r="C52" s="172" t="s">
        <v>625</v>
      </c>
      <c r="D52" s="202" t="s">
        <v>606</v>
      </c>
      <c r="E52" s="202" t="s">
        <v>606</v>
      </c>
      <c r="F52" s="202" t="s">
        <v>606</v>
      </c>
      <c r="G52" s="202" t="s">
        <v>606</v>
      </c>
      <c r="H52" s="202" t="s">
        <v>606</v>
      </c>
      <c r="I52" s="202" t="s">
        <v>606</v>
      </c>
      <c r="J52" s="202" t="s">
        <v>606</v>
      </c>
      <c r="K52" s="202" t="s">
        <v>606</v>
      </c>
      <c r="L52" s="202" t="s">
        <v>606</v>
      </c>
      <c r="M52" s="202" t="s">
        <v>606</v>
      </c>
      <c r="N52" s="202" t="s">
        <v>606</v>
      </c>
      <c r="O52" s="202" t="s">
        <v>606</v>
      </c>
    </row>
    <row r="53" spans="1:15" ht="54.75" customHeight="1">
      <c r="A53" s="173" t="s">
        <v>567</v>
      </c>
      <c r="B53" s="156" t="s">
        <v>541</v>
      </c>
      <c r="C53" s="172" t="s">
        <v>625</v>
      </c>
      <c r="D53" s="202" t="s">
        <v>606</v>
      </c>
      <c r="E53" s="202" t="s">
        <v>606</v>
      </c>
      <c r="F53" s="202" t="s">
        <v>606</v>
      </c>
      <c r="G53" s="202" t="s">
        <v>606</v>
      </c>
      <c r="H53" s="202" t="s">
        <v>606</v>
      </c>
      <c r="I53" s="202" t="s">
        <v>606</v>
      </c>
      <c r="J53" s="202" t="s">
        <v>606</v>
      </c>
      <c r="K53" s="202" t="s">
        <v>606</v>
      </c>
      <c r="L53" s="202" t="s">
        <v>606</v>
      </c>
      <c r="M53" s="202" t="s">
        <v>606</v>
      </c>
      <c r="N53" s="202" t="s">
        <v>606</v>
      </c>
      <c r="O53" s="202" t="s">
        <v>606</v>
      </c>
    </row>
    <row r="54" spans="1:15" ht="48.75" customHeight="1">
      <c r="A54" s="173" t="s">
        <v>568</v>
      </c>
      <c r="B54" s="156" t="s">
        <v>542</v>
      </c>
      <c r="C54" s="172" t="s">
        <v>625</v>
      </c>
      <c r="D54" s="202" t="s">
        <v>606</v>
      </c>
      <c r="E54" s="202" t="s">
        <v>606</v>
      </c>
      <c r="F54" s="202" t="s">
        <v>606</v>
      </c>
      <c r="G54" s="202" t="s">
        <v>606</v>
      </c>
      <c r="H54" s="202" t="s">
        <v>606</v>
      </c>
      <c r="I54" s="202" t="s">
        <v>606</v>
      </c>
      <c r="J54" s="202" t="s">
        <v>606</v>
      </c>
      <c r="K54" s="202" t="s">
        <v>606</v>
      </c>
      <c r="L54" s="202" t="s">
        <v>606</v>
      </c>
      <c r="M54" s="202" t="s">
        <v>606</v>
      </c>
      <c r="N54" s="202" t="s">
        <v>606</v>
      </c>
      <c r="O54" s="202" t="s">
        <v>606</v>
      </c>
    </row>
    <row r="55" spans="1:15" ht="29.25" customHeight="1">
      <c r="A55" s="498" t="s">
        <v>569</v>
      </c>
      <c r="B55" s="499" t="s">
        <v>623</v>
      </c>
      <c r="C55" s="172" t="s">
        <v>2</v>
      </c>
      <c r="D55" s="202" t="s">
        <v>606</v>
      </c>
      <c r="E55" s="202" t="s">
        <v>606</v>
      </c>
      <c r="F55" s="202" t="s">
        <v>606</v>
      </c>
      <c r="G55" s="202" t="s">
        <v>606</v>
      </c>
      <c r="H55" s="202" t="s">
        <v>606</v>
      </c>
      <c r="I55" s="202" t="s">
        <v>606</v>
      </c>
      <c r="J55" s="202" t="s">
        <v>606</v>
      </c>
      <c r="K55" s="202" t="s">
        <v>606</v>
      </c>
      <c r="L55" s="202" t="s">
        <v>606</v>
      </c>
      <c r="M55" s="202" t="s">
        <v>606</v>
      </c>
      <c r="N55" s="202" t="s">
        <v>606</v>
      </c>
      <c r="O55" s="202" t="s">
        <v>606</v>
      </c>
    </row>
    <row r="56" spans="1:15" ht="27.75" customHeight="1">
      <c r="A56" s="498"/>
      <c r="B56" s="499"/>
      <c r="C56" s="172" t="s">
        <v>515</v>
      </c>
      <c r="D56" s="202" t="s">
        <v>606</v>
      </c>
      <c r="E56" s="202" t="s">
        <v>606</v>
      </c>
      <c r="F56" s="202" t="s">
        <v>606</v>
      </c>
      <c r="G56" s="202" t="s">
        <v>606</v>
      </c>
      <c r="H56" s="202" t="s">
        <v>606</v>
      </c>
      <c r="I56" s="202" t="s">
        <v>606</v>
      </c>
      <c r="J56" s="202" t="s">
        <v>606</v>
      </c>
      <c r="K56" s="202" t="s">
        <v>606</v>
      </c>
      <c r="L56" s="202" t="s">
        <v>606</v>
      </c>
      <c r="M56" s="202" t="s">
        <v>606</v>
      </c>
      <c r="N56" s="202" t="s">
        <v>606</v>
      </c>
      <c r="O56" s="202" t="s">
        <v>606</v>
      </c>
    </row>
    <row r="57" spans="1:15" ht="27.75" customHeight="1">
      <c r="A57" s="498"/>
      <c r="B57" s="499"/>
      <c r="C57" s="172" t="s">
        <v>516</v>
      </c>
      <c r="D57" s="202" t="s">
        <v>606</v>
      </c>
      <c r="E57" s="202" t="s">
        <v>606</v>
      </c>
      <c r="F57" s="202" t="s">
        <v>606</v>
      </c>
      <c r="G57" s="202" t="s">
        <v>606</v>
      </c>
      <c r="H57" s="202" t="s">
        <v>606</v>
      </c>
      <c r="I57" s="202" t="s">
        <v>606</v>
      </c>
      <c r="J57" s="202" t="s">
        <v>606</v>
      </c>
      <c r="K57" s="202" t="s">
        <v>606</v>
      </c>
      <c r="L57" s="202" t="s">
        <v>606</v>
      </c>
      <c r="M57" s="202" t="s">
        <v>606</v>
      </c>
      <c r="N57" s="202" t="s">
        <v>606</v>
      </c>
      <c r="O57" s="202" t="s">
        <v>606</v>
      </c>
    </row>
    <row r="58" spans="1:15" ht="24" customHeight="1">
      <c r="A58" s="498"/>
      <c r="B58" s="499"/>
      <c r="C58" s="172" t="s">
        <v>626</v>
      </c>
      <c r="D58" s="202" t="s">
        <v>606</v>
      </c>
      <c r="E58" s="202" t="s">
        <v>606</v>
      </c>
      <c r="F58" s="202" t="s">
        <v>606</v>
      </c>
      <c r="G58" s="202" t="s">
        <v>606</v>
      </c>
      <c r="H58" s="202" t="s">
        <v>606</v>
      </c>
      <c r="I58" s="202" t="s">
        <v>606</v>
      </c>
      <c r="J58" s="202" t="s">
        <v>606</v>
      </c>
      <c r="K58" s="202" t="s">
        <v>606</v>
      </c>
      <c r="L58" s="202" t="s">
        <v>606</v>
      </c>
      <c r="M58" s="202" t="s">
        <v>606</v>
      </c>
      <c r="N58" s="202" t="s">
        <v>606</v>
      </c>
      <c r="O58" s="202" t="s">
        <v>606</v>
      </c>
    </row>
    <row r="59" spans="1:15" ht="15.75">
      <c r="A59" s="498" t="s">
        <v>570</v>
      </c>
      <c r="B59" s="499" t="s">
        <v>534</v>
      </c>
      <c r="C59" s="172" t="s">
        <v>2</v>
      </c>
      <c r="D59" s="202" t="s">
        <v>606</v>
      </c>
      <c r="E59" s="202" t="s">
        <v>606</v>
      </c>
      <c r="F59" s="202" t="s">
        <v>606</v>
      </c>
      <c r="G59" s="202" t="s">
        <v>606</v>
      </c>
      <c r="H59" s="202" t="s">
        <v>606</v>
      </c>
      <c r="I59" s="202" t="s">
        <v>606</v>
      </c>
      <c r="J59" s="202" t="s">
        <v>606</v>
      </c>
      <c r="K59" s="202" t="s">
        <v>606</v>
      </c>
      <c r="L59" s="202" t="s">
        <v>606</v>
      </c>
      <c r="M59" s="202" t="s">
        <v>606</v>
      </c>
      <c r="N59" s="202" t="s">
        <v>606</v>
      </c>
      <c r="O59" s="202" t="s">
        <v>606</v>
      </c>
    </row>
    <row r="60" spans="1:15" ht="15.75">
      <c r="A60" s="498"/>
      <c r="B60" s="499"/>
      <c r="C60" s="172" t="s">
        <v>515</v>
      </c>
      <c r="D60" s="202" t="s">
        <v>606</v>
      </c>
      <c r="E60" s="202" t="s">
        <v>606</v>
      </c>
      <c r="F60" s="202" t="s">
        <v>606</v>
      </c>
      <c r="G60" s="202" t="s">
        <v>606</v>
      </c>
      <c r="H60" s="202" t="s">
        <v>606</v>
      </c>
      <c r="I60" s="202" t="s">
        <v>606</v>
      </c>
      <c r="J60" s="202" t="s">
        <v>606</v>
      </c>
      <c r="K60" s="202" t="s">
        <v>606</v>
      </c>
      <c r="L60" s="202" t="s">
        <v>606</v>
      </c>
      <c r="M60" s="202" t="s">
        <v>606</v>
      </c>
      <c r="N60" s="202" t="s">
        <v>606</v>
      </c>
      <c r="O60" s="202" t="s">
        <v>606</v>
      </c>
    </row>
    <row r="61" spans="1:15" ht="15.75">
      <c r="A61" s="498"/>
      <c r="B61" s="499"/>
      <c r="C61" s="172" t="s">
        <v>516</v>
      </c>
      <c r="D61" s="202" t="s">
        <v>606</v>
      </c>
      <c r="E61" s="202" t="s">
        <v>606</v>
      </c>
      <c r="F61" s="202" t="s">
        <v>606</v>
      </c>
      <c r="G61" s="202" t="s">
        <v>606</v>
      </c>
      <c r="H61" s="202" t="s">
        <v>606</v>
      </c>
      <c r="I61" s="202" t="s">
        <v>606</v>
      </c>
      <c r="J61" s="202" t="s">
        <v>606</v>
      </c>
      <c r="K61" s="202" t="s">
        <v>606</v>
      </c>
      <c r="L61" s="202" t="s">
        <v>606</v>
      </c>
      <c r="M61" s="202" t="s">
        <v>606</v>
      </c>
      <c r="N61" s="202" t="s">
        <v>606</v>
      </c>
      <c r="O61" s="202" t="s">
        <v>606</v>
      </c>
    </row>
    <row r="62" spans="1:15" ht="18.75">
      <c r="A62" s="498"/>
      <c r="B62" s="499"/>
      <c r="C62" s="172" t="s">
        <v>626</v>
      </c>
      <c r="D62" s="202" t="s">
        <v>606</v>
      </c>
      <c r="E62" s="202" t="s">
        <v>606</v>
      </c>
      <c r="F62" s="202" t="s">
        <v>606</v>
      </c>
      <c r="G62" s="202" t="s">
        <v>606</v>
      </c>
      <c r="H62" s="202" t="s">
        <v>606</v>
      </c>
      <c r="I62" s="202" t="s">
        <v>606</v>
      </c>
      <c r="J62" s="202" t="s">
        <v>606</v>
      </c>
      <c r="K62" s="202" t="s">
        <v>606</v>
      </c>
      <c r="L62" s="202" t="s">
        <v>606</v>
      </c>
      <c r="M62" s="202" t="s">
        <v>606</v>
      </c>
      <c r="N62" s="202" t="s">
        <v>606</v>
      </c>
      <c r="O62" s="202" t="s">
        <v>606</v>
      </c>
    </row>
    <row r="63" spans="1:15" ht="15.75">
      <c r="A63" s="498" t="s">
        <v>571</v>
      </c>
      <c r="B63" s="499" t="s">
        <v>535</v>
      </c>
      <c r="C63" s="172" t="s">
        <v>2</v>
      </c>
      <c r="D63" s="202" t="s">
        <v>606</v>
      </c>
      <c r="E63" s="202" t="s">
        <v>606</v>
      </c>
      <c r="F63" s="202" t="s">
        <v>606</v>
      </c>
      <c r="G63" s="202" t="s">
        <v>606</v>
      </c>
      <c r="H63" s="202" t="s">
        <v>606</v>
      </c>
      <c r="I63" s="202" t="s">
        <v>606</v>
      </c>
      <c r="J63" s="202" t="s">
        <v>606</v>
      </c>
      <c r="K63" s="202" t="s">
        <v>606</v>
      </c>
      <c r="L63" s="202" t="s">
        <v>606</v>
      </c>
      <c r="M63" s="202" t="s">
        <v>606</v>
      </c>
      <c r="N63" s="202" t="s">
        <v>606</v>
      </c>
      <c r="O63" s="202" t="s">
        <v>606</v>
      </c>
    </row>
    <row r="64" spans="1:15" ht="15.75">
      <c r="A64" s="498"/>
      <c r="B64" s="499"/>
      <c r="C64" s="172" t="s">
        <v>515</v>
      </c>
      <c r="D64" s="202" t="s">
        <v>606</v>
      </c>
      <c r="E64" s="202" t="s">
        <v>606</v>
      </c>
      <c r="F64" s="202" t="s">
        <v>606</v>
      </c>
      <c r="G64" s="202" t="s">
        <v>606</v>
      </c>
      <c r="H64" s="202" t="s">
        <v>606</v>
      </c>
      <c r="I64" s="202" t="s">
        <v>606</v>
      </c>
      <c r="J64" s="202" t="s">
        <v>606</v>
      </c>
      <c r="K64" s="202" t="s">
        <v>606</v>
      </c>
      <c r="L64" s="202" t="s">
        <v>606</v>
      </c>
      <c r="M64" s="202" t="s">
        <v>606</v>
      </c>
      <c r="N64" s="202" t="s">
        <v>606</v>
      </c>
      <c r="O64" s="202" t="s">
        <v>606</v>
      </c>
    </row>
    <row r="65" spans="1:15" ht="15.75">
      <c r="A65" s="498"/>
      <c r="B65" s="499"/>
      <c r="C65" s="172" t="s">
        <v>516</v>
      </c>
      <c r="D65" s="202" t="s">
        <v>606</v>
      </c>
      <c r="E65" s="202" t="s">
        <v>606</v>
      </c>
      <c r="F65" s="202" t="s">
        <v>606</v>
      </c>
      <c r="G65" s="202" t="s">
        <v>606</v>
      </c>
      <c r="H65" s="202" t="s">
        <v>606</v>
      </c>
      <c r="I65" s="202" t="s">
        <v>606</v>
      </c>
      <c r="J65" s="202" t="s">
        <v>606</v>
      </c>
      <c r="K65" s="202" t="s">
        <v>606</v>
      </c>
      <c r="L65" s="202" t="s">
        <v>606</v>
      </c>
      <c r="M65" s="202" t="s">
        <v>606</v>
      </c>
      <c r="N65" s="202" t="s">
        <v>606</v>
      </c>
      <c r="O65" s="202" t="s">
        <v>606</v>
      </c>
    </row>
    <row r="66" spans="1:15" ht="18.75">
      <c r="A66" s="498"/>
      <c r="B66" s="499"/>
      <c r="C66" s="172" t="s">
        <v>626</v>
      </c>
      <c r="D66" s="202" t="s">
        <v>606</v>
      </c>
      <c r="E66" s="202" t="s">
        <v>606</v>
      </c>
      <c r="F66" s="202" t="s">
        <v>606</v>
      </c>
      <c r="G66" s="202" t="s">
        <v>606</v>
      </c>
      <c r="H66" s="202" t="s">
        <v>606</v>
      </c>
      <c r="I66" s="202" t="s">
        <v>606</v>
      </c>
      <c r="J66" s="202" t="s">
        <v>606</v>
      </c>
      <c r="K66" s="202" t="s">
        <v>606</v>
      </c>
      <c r="L66" s="202" t="s">
        <v>606</v>
      </c>
      <c r="M66" s="202" t="s">
        <v>606</v>
      </c>
      <c r="N66" s="202" t="s">
        <v>606</v>
      </c>
      <c r="O66" s="202" t="s">
        <v>606</v>
      </c>
    </row>
    <row r="67" spans="1:15" ht="15.75">
      <c r="A67" s="498" t="s">
        <v>572</v>
      </c>
      <c r="B67" s="499" t="s">
        <v>536</v>
      </c>
      <c r="C67" s="172" t="s">
        <v>2</v>
      </c>
      <c r="D67" s="202" t="s">
        <v>606</v>
      </c>
      <c r="E67" s="202" t="s">
        <v>606</v>
      </c>
      <c r="F67" s="202" t="s">
        <v>606</v>
      </c>
      <c r="G67" s="202" t="s">
        <v>606</v>
      </c>
      <c r="H67" s="202" t="s">
        <v>606</v>
      </c>
      <c r="I67" s="202" t="s">
        <v>606</v>
      </c>
      <c r="J67" s="202" t="s">
        <v>606</v>
      </c>
      <c r="K67" s="202" t="s">
        <v>606</v>
      </c>
      <c r="L67" s="202" t="s">
        <v>606</v>
      </c>
      <c r="M67" s="202" t="s">
        <v>606</v>
      </c>
      <c r="N67" s="202" t="s">
        <v>606</v>
      </c>
      <c r="O67" s="202" t="s">
        <v>606</v>
      </c>
    </row>
    <row r="68" spans="1:15" ht="15.75">
      <c r="A68" s="498"/>
      <c r="B68" s="499"/>
      <c r="C68" s="172" t="s">
        <v>515</v>
      </c>
      <c r="D68" s="202" t="s">
        <v>606</v>
      </c>
      <c r="E68" s="202" t="s">
        <v>606</v>
      </c>
      <c r="F68" s="202" t="s">
        <v>606</v>
      </c>
      <c r="G68" s="202" t="s">
        <v>606</v>
      </c>
      <c r="H68" s="202" t="s">
        <v>606</v>
      </c>
      <c r="I68" s="202" t="s">
        <v>606</v>
      </c>
      <c r="J68" s="202" t="s">
        <v>606</v>
      </c>
      <c r="K68" s="202" t="s">
        <v>606</v>
      </c>
      <c r="L68" s="202" t="s">
        <v>606</v>
      </c>
      <c r="M68" s="202" t="s">
        <v>606</v>
      </c>
      <c r="N68" s="202" t="s">
        <v>606</v>
      </c>
      <c r="O68" s="202" t="s">
        <v>606</v>
      </c>
    </row>
    <row r="69" spans="1:15" ht="29.25" customHeight="1">
      <c r="A69" s="498"/>
      <c r="B69" s="499"/>
      <c r="C69" s="172" t="s">
        <v>516</v>
      </c>
      <c r="D69" s="202" t="s">
        <v>606</v>
      </c>
      <c r="E69" s="202" t="s">
        <v>606</v>
      </c>
      <c r="F69" s="202" t="s">
        <v>606</v>
      </c>
      <c r="G69" s="202" t="s">
        <v>606</v>
      </c>
      <c r="H69" s="202" t="s">
        <v>606</v>
      </c>
      <c r="I69" s="202" t="s">
        <v>606</v>
      </c>
      <c r="J69" s="202" t="s">
        <v>606</v>
      </c>
      <c r="K69" s="202" t="s">
        <v>606</v>
      </c>
      <c r="L69" s="202" t="s">
        <v>606</v>
      </c>
      <c r="M69" s="202" t="s">
        <v>606</v>
      </c>
      <c r="N69" s="202" t="s">
        <v>606</v>
      </c>
      <c r="O69" s="202" t="s">
        <v>606</v>
      </c>
    </row>
    <row r="70" spans="1:15" ht="25.5" customHeight="1">
      <c r="A70" s="498"/>
      <c r="B70" s="499"/>
      <c r="C70" s="172" t="s">
        <v>626</v>
      </c>
      <c r="D70" s="202" t="s">
        <v>606</v>
      </c>
      <c r="E70" s="202" t="s">
        <v>606</v>
      </c>
      <c r="F70" s="202" t="s">
        <v>606</v>
      </c>
      <c r="G70" s="202" t="s">
        <v>606</v>
      </c>
      <c r="H70" s="202" t="s">
        <v>606</v>
      </c>
      <c r="I70" s="202" t="s">
        <v>606</v>
      </c>
      <c r="J70" s="202" t="s">
        <v>606</v>
      </c>
      <c r="K70" s="202" t="s">
        <v>606</v>
      </c>
      <c r="L70" s="202" t="s">
        <v>606</v>
      </c>
      <c r="M70" s="202" t="s">
        <v>606</v>
      </c>
      <c r="N70" s="202" t="s">
        <v>606</v>
      </c>
      <c r="O70" s="202" t="s">
        <v>606</v>
      </c>
    </row>
    <row r="71" spans="1:15" ht="27.75" customHeight="1">
      <c r="A71" s="498" t="s">
        <v>573</v>
      </c>
      <c r="B71" s="499" t="s">
        <v>622</v>
      </c>
      <c r="C71" s="172" t="s">
        <v>2</v>
      </c>
      <c r="D71" s="202" t="s">
        <v>606</v>
      </c>
      <c r="E71" s="202" t="s">
        <v>606</v>
      </c>
      <c r="F71" s="202" t="s">
        <v>606</v>
      </c>
      <c r="G71" s="202" t="s">
        <v>606</v>
      </c>
      <c r="H71" s="202" t="s">
        <v>606</v>
      </c>
      <c r="I71" s="202" t="s">
        <v>606</v>
      </c>
      <c r="J71" s="202" t="s">
        <v>606</v>
      </c>
      <c r="K71" s="202" t="s">
        <v>606</v>
      </c>
      <c r="L71" s="202" t="s">
        <v>606</v>
      </c>
      <c r="M71" s="202" t="s">
        <v>606</v>
      </c>
      <c r="N71" s="202" t="s">
        <v>606</v>
      </c>
      <c r="O71" s="202" t="s">
        <v>606</v>
      </c>
    </row>
    <row r="72" spans="1:15" ht="28.5" customHeight="1">
      <c r="A72" s="498"/>
      <c r="B72" s="499"/>
      <c r="C72" s="172" t="s">
        <v>515</v>
      </c>
      <c r="D72" s="202" t="s">
        <v>606</v>
      </c>
      <c r="E72" s="202" t="s">
        <v>606</v>
      </c>
      <c r="F72" s="202" t="s">
        <v>606</v>
      </c>
      <c r="G72" s="202" t="s">
        <v>606</v>
      </c>
      <c r="H72" s="202" t="s">
        <v>606</v>
      </c>
      <c r="I72" s="202" t="s">
        <v>606</v>
      </c>
      <c r="J72" s="202" t="s">
        <v>606</v>
      </c>
      <c r="K72" s="202" t="s">
        <v>606</v>
      </c>
      <c r="L72" s="202" t="s">
        <v>606</v>
      </c>
      <c r="M72" s="202" t="s">
        <v>606</v>
      </c>
      <c r="N72" s="202" t="s">
        <v>606</v>
      </c>
      <c r="O72" s="202" t="s">
        <v>606</v>
      </c>
    </row>
    <row r="73" spans="1:15" ht="24" customHeight="1">
      <c r="A73" s="498"/>
      <c r="B73" s="499"/>
      <c r="C73" s="172" t="s">
        <v>516</v>
      </c>
      <c r="D73" s="202" t="s">
        <v>606</v>
      </c>
      <c r="E73" s="202" t="s">
        <v>606</v>
      </c>
      <c r="F73" s="202" t="s">
        <v>606</v>
      </c>
      <c r="G73" s="202" t="s">
        <v>606</v>
      </c>
      <c r="H73" s="202" t="s">
        <v>606</v>
      </c>
      <c r="I73" s="202" t="s">
        <v>606</v>
      </c>
      <c r="J73" s="202" t="s">
        <v>606</v>
      </c>
      <c r="K73" s="202" t="s">
        <v>606</v>
      </c>
      <c r="L73" s="202" t="s">
        <v>606</v>
      </c>
      <c r="M73" s="202" t="s">
        <v>606</v>
      </c>
      <c r="N73" s="202" t="s">
        <v>606</v>
      </c>
      <c r="O73" s="202" t="s">
        <v>606</v>
      </c>
    </row>
    <row r="74" spans="1:15" ht="21.75" customHeight="1">
      <c r="A74" s="498"/>
      <c r="B74" s="499"/>
      <c r="C74" s="172" t="s">
        <v>626</v>
      </c>
      <c r="D74" s="202" t="s">
        <v>606</v>
      </c>
      <c r="E74" s="202" t="s">
        <v>606</v>
      </c>
      <c r="F74" s="202" t="s">
        <v>606</v>
      </c>
      <c r="G74" s="202" t="s">
        <v>606</v>
      </c>
      <c r="H74" s="202" t="s">
        <v>606</v>
      </c>
      <c r="I74" s="202" t="s">
        <v>606</v>
      </c>
      <c r="J74" s="202" t="s">
        <v>606</v>
      </c>
      <c r="K74" s="202" t="s">
        <v>606</v>
      </c>
      <c r="L74" s="202" t="s">
        <v>606</v>
      </c>
      <c r="M74" s="202" t="s">
        <v>606</v>
      </c>
      <c r="N74" s="202" t="s">
        <v>606</v>
      </c>
      <c r="O74" s="202" t="s">
        <v>606</v>
      </c>
    </row>
    <row r="75" spans="1:15" ht="15.75">
      <c r="A75" s="498" t="s">
        <v>574</v>
      </c>
      <c r="B75" s="499" t="s">
        <v>534</v>
      </c>
      <c r="C75" s="172" t="s">
        <v>2</v>
      </c>
      <c r="D75" s="202" t="s">
        <v>606</v>
      </c>
      <c r="E75" s="202" t="s">
        <v>606</v>
      </c>
      <c r="F75" s="202" t="s">
        <v>606</v>
      </c>
      <c r="G75" s="202" t="s">
        <v>606</v>
      </c>
      <c r="H75" s="202" t="s">
        <v>606</v>
      </c>
      <c r="I75" s="202" t="s">
        <v>606</v>
      </c>
      <c r="J75" s="202" t="s">
        <v>606</v>
      </c>
      <c r="K75" s="202" t="s">
        <v>606</v>
      </c>
      <c r="L75" s="202" t="s">
        <v>606</v>
      </c>
      <c r="M75" s="202" t="s">
        <v>606</v>
      </c>
      <c r="N75" s="202" t="s">
        <v>606</v>
      </c>
      <c r="O75" s="202" t="s">
        <v>606</v>
      </c>
    </row>
    <row r="76" spans="1:15" ht="15.75">
      <c r="A76" s="498"/>
      <c r="B76" s="499"/>
      <c r="C76" s="172" t="s">
        <v>515</v>
      </c>
      <c r="D76" s="202" t="s">
        <v>606</v>
      </c>
      <c r="E76" s="202" t="s">
        <v>606</v>
      </c>
      <c r="F76" s="202" t="s">
        <v>606</v>
      </c>
      <c r="G76" s="202" t="s">
        <v>606</v>
      </c>
      <c r="H76" s="202" t="s">
        <v>606</v>
      </c>
      <c r="I76" s="202" t="s">
        <v>606</v>
      </c>
      <c r="J76" s="202" t="s">
        <v>606</v>
      </c>
      <c r="K76" s="202" t="s">
        <v>606</v>
      </c>
      <c r="L76" s="202" t="s">
        <v>606</v>
      </c>
      <c r="M76" s="202" t="s">
        <v>606</v>
      </c>
      <c r="N76" s="202" t="s">
        <v>606</v>
      </c>
      <c r="O76" s="202" t="s">
        <v>606</v>
      </c>
    </row>
    <row r="77" spans="1:15" ht="15.75">
      <c r="A77" s="498"/>
      <c r="B77" s="499"/>
      <c r="C77" s="172" t="s">
        <v>516</v>
      </c>
      <c r="D77" s="202" t="s">
        <v>606</v>
      </c>
      <c r="E77" s="202" t="s">
        <v>606</v>
      </c>
      <c r="F77" s="202" t="s">
        <v>606</v>
      </c>
      <c r="G77" s="202" t="s">
        <v>606</v>
      </c>
      <c r="H77" s="202" t="s">
        <v>606</v>
      </c>
      <c r="I77" s="202" t="s">
        <v>606</v>
      </c>
      <c r="J77" s="202" t="s">
        <v>606</v>
      </c>
      <c r="K77" s="202" t="s">
        <v>606</v>
      </c>
      <c r="L77" s="202" t="s">
        <v>606</v>
      </c>
      <c r="M77" s="202" t="s">
        <v>606</v>
      </c>
      <c r="N77" s="202" t="s">
        <v>606</v>
      </c>
      <c r="O77" s="202" t="s">
        <v>606</v>
      </c>
    </row>
    <row r="78" spans="1:15" ht="15.75">
      <c r="A78" s="498"/>
      <c r="B78" s="499"/>
      <c r="C78" s="172" t="s">
        <v>145</v>
      </c>
      <c r="D78" s="202" t="s">
        <v>606</v>
      </c>
      <c r="E78" s="202" t="s">
        <v>606</v>
      </c>
      <c r="F78" s="202" t="s">
        <v>606</v>
      </c>
      <c r="G78" s="202" t="s">
        <v>606</v>
      </c>
      <c r="H78" s="202" t="s">
        <v>606</v>
      </c>
      <c r="I78" s="202" t="s">
        <v>606</v>
      </c>
      <c r="J78" s="202" t="s">
        <v>606</v>
      </c>
      <c r="K78" s="202" t="s">
        <v>606</v>
      </c>
      <c r="L78" s="202" t="s">
        <v>606</v>
      </c>
      <c r="M78" s="202" t="s">
        <v>606</v>
      </c>
      <c r="N78" s="202" t="s">
        <v>606</v>
      </c>
      <c r="O78" s="202" t="s">
        <v>606</v>
      </c>
    </row>
    <row r="79" spans="1:15" ht="15.75">
      <c r="A79" s="498" t="s">
        <v>575</v>
      </c>
      <c r="B79" s="499" t="s">
        <v>535</v>
      </c>
      <c r="C79" s="172" t="s">
        <v>2</v>
      </c>
      <c r="D79" s="202" t="s">
        <v>606</v>
      </c>
      <c r="E79" s="202" t="s">
        <v>606</v>
      </c>
      <c r="F79" s="202" t="s">
        <v>606</v>
      </c>
      <c r="G79" s="202" t="s">
        <v>606</v>
      </c>
      <c r="H79" s="202" t="s">
        <v>606</v>
      </c>
      <c r="I79" s="202" t="s">
        <v>606</v>
      </c>
      <c r="J79" s="202" t="s">
        <v>606</v>
      </c>
      <c r="K79" s="202" t="s">
        <v>606</v>
      </c>
      <c r="L79" s="202" t="s">
        <v>606</v>
      </c>
      <c r="M79" s="202" t="s">
        <v>606</v>
      </c>
      <c r="N79" s="202" t="s">
        <v>606</v>
      </c>
      <c r="O79" s="202" t="s">
        <v>606</v>
      </c>
    </row>
    <row r="80" spans="1:15" ht="15.75">
      <c r="A80" s="498"/>
      <c r="B80" s="499"/>
      <c r="C80" s="172" t="s">
        <v>515</v>
      </c>
      <c r="D80" s="202" t="s">
        <v>606</v>
      </c>
      <c r="E80" s="202" t="s">
        <v>606</v>
      </c>
      <c r="F80" s="202" t="s">
        <v>606</v>
      </c>
      <c r="G80" s="202" t="s">
        <v>606</v>
      </c>
      <c r="H80" s="202" t="s">
        <v>606</v>
      </c>
      <c r="I80" s="202" t="s">
        <v>606</v>
      </c>
      <c r="J80" s="202" t="s">
        <v>606</v>
      </c>
      <c r="K80" s="202" t="s">
        <v>606</v>
      </c>
      <c r="L80" s="202" t="s">
        <v>606</v>
      </c>
      <c r="M80" s="202" t="s">
        <v>606</v>
      </c>
      <c r="N80" s="202" t="s">
        <v>606</v>
      </c>
      <c r="O80" s="202" t="s">
        <v>606</v>
      </c>
    </row>
    <row r="81" spans="1:15" ht="15.75">
      <c r="A81" s="498"/>
      <c r="B81" s="499"/>
      <c r="C81" s="172" t="s">
        <v>516</v>
      </c>
      <c r="D81" s="202" t="s">
        <v>606</v>
      </c>
      <c r="E81" s="202" t="s">
        <v>606</v>
      </c>
      <c r="F81" s="202" t="s">
        <v>606</v>
      </c>
      <c r="G81" s="202" t="s">
        <v>606</v>
      </c>
      <c r="H81" s="202" t="s">
        <v>606</v>
      </c>
      <c r="I81" s="202" t="s">
        <v>606</v>
      </c>
      <c r="J81" s="202" t="s">
        <v>606</v>
      </c>
      <c r="K81" s="202" t="s">
        <v>606</v>
      </c>
      <c r="L81" s="202" t="s">
        <v>606</v>
      </c>
      <c r="M81" s="202" t="s">
        <v>606</v>
      </c>
      <c r="N81" s="202" t="s">
        <v>606</v>
      </c>
      <c r="O81" s="202" t="s">
        <v>606</v>
      </c>
    </row>
    <row r="82" spans="1:15" ht="18.75">
      <c r="A82" s="498"/>
      <c r="B82" s="499"/>
      <c r="C82" s="172" t="s">
        <v>626</v>
      </c>
      <c r="D82" s="202" t="s">
        <v>606</v>
      </c>
      <c r="E82" s="202" t="s">
        <v>606</v>
      </c>
      <c r="F82" s="202" t="s">
        <v>606</v>
      </c>
      <c r="G82" s="202" t="s">
        <v>606</v>
      </c>
      <c r="H82" s="202" t="s">
        <v>606</v>
      </c>
      <c r="I82" s="202" t="s">
        <v>606</v>
      </c>
      <c r="J82" s="202" t="s">
        <v>606</v>
      </c>
      <c r="K82" s="202" t="s">
        <v>606</v>
      </c>
      <c r="L82" s="202" t="s">
        <v>606</v>
      </c>
      <c r="M82" s="202" t="s">
        <v>606</v>
      </c>
      <c r="N82" s="202" t="s">
        <v>606</v>
      </c>
      <c r="O82" s="202" t="s">
        <v>606</v>
      </c>
    </row>
    <row r="83" spans="1:15" ht="15.75">
      <c r="A83" s="498" t="s">
        <v>618</v>
      </c>
      <c r="B83" s="499" t="s">
        <v>536</v>
      </c>
      <c r="C83" s="172" t="s">
        <v>2</v>
      </c>
      <c r="D83" s="202" t="s">
        <v>606</v>
      </c>
      <c r="E83" s="202" t="s">
        <v>606</v>
      </c>
      <c r="F83" s="202" t="s">
        <v>606</v>
      </c>
      <c r="G83" s="202" t="s">
        <v>606</v>
      </c>
      <c r="H83" s="202" t="s">
        <v>606</v>
      </c>
      <c r="I83" s="202" t="s">
        <v>606</v>
      </c>
      <c r="J83" s="202" t="s">
        <v>606</v>
      </c>
      <c r="K83" s="202" t="s">
        <v>606</v>
      </c>
      <c r="L83" s="202" t="s">
        <v>606</v>
      </c>
      <c r="M83" s="202" t="s">
        <v>606</v>
      </c>
      <c r="N83" s="202" t="s">
        <v>606</v>
      </c>
      <c r="O83" s="202" t="s">
        <v>606</v>
      </c>
    </row>
    <row r="84" spans="1:15" ht="15.75">
      <c r="A84" s="498"/>
      <c r="B84" s="499"/>
      <c r="C84" s="172" t="s">
        <v>515</v>
      </c>
      <c r="D84" s="202" t="s">
        <v>606</v>
      </c>
      <c r="E84" s="202" t="s">
        <v>606</v>
      </c>
      <c r="F84" s="202" t="s">
        <v>606</v>
      </c>
      <c r="G84" s="202" t="s">
        <v>606</v>
      </c>
      <c r="H84" s="202" t="s">
        <v>606</v>
      </c>
      <c r="I84" s="202" t="s">
        <v>606</v>
      </c>
      <c r="J84" s="202" t="s">
        <v>606</v>
      </c>
      <c r="K84" s="202" t="s">
        <v>606</v>
      </c>
      <c r="L84" s="202" t="s">
        <v>606</v>
      </c>
      <c r="M84" s="202" t="s">
        <v>606</v>
      </c>
      <c r="N84" s="202" t="s">
        <v>606</v>
      </c>
      <c r="O84" s="202" t="s">
        <v>606</v>
      </c>
    </row>
    <row r="85" spans="1:15" ht="15.75">
      <c r="A85" s="498"/>
      <c r="B85" s="499"/>
      <c r="C85" s="172" t="s">
        <v>516</v>
      </c>
      <c r="D85" s="202" t="s">
        <v>606</v>
      </c>
      <c r="E85" s="202" t="s">
        <v>606</v>
      </c>
      <c r="F85" s="202" t="s">
        <v>606</v>
      </c>
      <c r="G85" s="202" t="s">
        <v>606</v>
      </c>
      <c r="H85" s="202" t="s">
        <v>606</v>
      </c>
      <c r="I85" s="202" t="s">
        <v>606</v>
      </c>
      <c r="J85" s="202" t="s">
        <v>606</v>
      </c>
      <c r="K85" s="202" t="s">
        <v>606</v>
      </c>
      <c r="L85" s="202" t="s">
        <v>606</v>
      </c>
      <c r="M85" s="202" t="s">
        <v>606</v>
      </c>
      <c r="N85" s="202" t="s">
        <v>606</v>
      </c>
      <c r="O85" s="202" t="s">
        <v>606</v>
      </c>
    </row>
    <row r="86" spans="1:15" ht="20.25" customHeight="1">
      <c r="A86" s="498"/>
      <c r="B86" s="499"/>
      <c r="C86" s="172" t="s">
        <v>626</v>
      </c>
      <c r="D86" s="202" t="s">
        <v>606</v>
      </c>
      <c r="E86" s="202" t="s">
        <v>606</v>
      </c>
      <c r="F86" s="202" t="s">
        <v>606</v>
      </c>
      <c r="G86" s="202" t="s">
        <v>606</v>
      </c>
      <c r="H86" s="202" t="s">
        <v>606</v>
      </c>
      <c r="I86" s="202" t="s">
        <v>606</v>
      </c>
      <c r="J86" s="202" t="s">
        <v>606</v>
      </c>
      <c r="K86" s="202" t="s">
        <v>606</v>
      </c>
      <c r="L86" s="202" t="s">
        <v>606</v>
      </c>
      <c r="M86" s="202" t="s">
        <v>606</v>
      </c>
      <c r="N86" s="202" t="s">
        <v>606</v>
      </c>
      <c r="O86" s="202" t="s">
        <v>606</v>
      </c>
    </row>
    <row r="87" spans="1:15" ht="89.25" customHeight="1">
      <c r="A87" s="173" t="s">
        <v>524</v>
      </c>
      <c r="B87" s="169" t="s">
        <v>657</v>
      </c>
      <c r="C87" s="172" t="s">
        <v>606</v>
      </c>
      <c r="D87" s="202" t="s">
        <v>606</v>
      </c>
      <c r="E87" s="202" t="s">
        <v>606</v>
      </c>
      <c r="F87" s="202" t="s">
        <v>606</v>
      </c>
      <c r="G87" s="202" t="s">
        <v>606</v>
      </c>
      <c r="H87" s="202" t="s">
        <v>606</v>
      </c>
      <c r="I87" s="202" t="s">
        <v>606</v>
      </c>
      <c r="J87" s="202" t="s">
        <v>606</v>
      </c>
      <c r="K87" s="202" t="s">
        <v>606</v>
      </c>
      <c r="L87" s="202" t="s">
        <v>606</v>
      </c>
      <c r="M87" s="202" t="s">
        <v>606</v>
      </c>
      <c r="N87" s="202" t="s">
        <v>606</v>
      </c>
      <c r="O87" s="202" t="s">
        <v>606</v>
      </c>
    </row>
    <row r="88" spans="1:15" ht="50.25" customHeight="1">
      <c r="A88" s="498" t="s">
        <v>529</v>
      </c>
      <c r="B88" s="499" t="s">
        <v>621</v>
      </c>
      <c r="C88" s="172" t="s">
        <v>521</v>
      </c>
      <c r="D88" s="202" t="s">
        <v>606</v>
      </c>
      <c r="E88" s="202" t="s">
        <v>606</v>
      </c>
      <c r="F88" s="202" t="s">
        <v>606</v>
      </c>
      <c r="G88" s="202" t="s">
        <v>606</v>
      </c>
      <c r="H88" s="202" t="s">
        <v>606</v>
      </c>
      <c r="I88" s="202" t="s">
        <v>606</v>
      </c>
      <c r="J88" s="202" t="s">
        <v>606</v>
      </c>
      <c r="K88" s="202" t="s">
        <v>606</v>
      </c>
      <c r="L88" s="202" t="s">
        <v>606</v>
      </c>
      <c r="M88" s="202" t="s">
        <v>606</v>
      </c>
      <c r="N88" s="202" t="s">
        <v>606</v>
      </c>
      <c r="O88" s="202" t="s">
        <v>606</v>
      </c>
    </row>
    <row r="89" spans="1:15" ht="40.5" customHeight="1">
      <c r="A89" s="498"/>
      <c r="B89" s="499"/>
      <c r="C89" s="172" t="s">
        <v>520</v>
      </c>
      <c r="D89" s="202" t="s">
        <v>606</v>
      </c>
      <c r="E89" s="202" t="s">
        <v>606</v>
      </c>
      <c r="F89" s="202" t="s">
        <v>606</v>
      </c>
      <c r="G89" s="202" t="s">
        <v>606</v>
      </c>
      <c r="H89" s="202" t="s">
        <v>606</v>
      </c>
      <c r="I89" s="202" t="s">
        <v>606</v>
      </c>
      <c r="J89" s="202" t="s">
        <v>606</v>
      </c>
      <c r="K89" s="202" t="s">
        <v>606</v>
      </c>
      <c r="L89" s="202" t="s">
        <v>606</v>
      </c>
      <c r="M89" s="202" t="s">
        <v>606</v>
      </c>
      <c r="N89" s="202" t="s">
        <v>606</v>
      </c>
      <c r="O89" s="202" t="s">
        <v>606</v>
      </c>
    </row>
    <row r="90" spans="1:15" ht="33.75" customHeight="1">
      <c r="A90" s="498" t="s">
        <v>576</v>
      </c>
      <c r="B90" s="499" t="s">
        <v>519</v>
      </c>
      <c r="C90" s="172" t="s">
        <v>521</v>
      </c>
      <c r="D90" s="202" t="s">
        <v>606</v>
      </c>
      <c r="E90" s="202" t="s">
        <v>606</v>
      </c>
      <c r="F90" s="202" t="s">
        <v>606</v>
      </c>
      <c r="G90" s="202" t="s">
        <v>606</v>
      </c>
      <c r="H90" s="202" t="s">
        <v>606</v>
      </c>
      <c r="I90" s="202" t="s">
        <v>606</v>
      </c>
      <c r="J90" s="202" t="s">
        <v>606</v>
      </c>
      <c r="K90" s="202" t="s">
        <v>606</v>
      </c>
      <c r="L90" s="202" t="s">
        <v>606</v>
      </c>
      <c r="M90" s="202" t="s">
        <v>606</v>
      </c>
      <c r="N90" s="202" t="s">
        <v>606</v>
      </c>
      <c r="O90" s="202" t="s">
        <v>606</v>
      </c>
    </row>
    <row r="91" spans="1:15" ht="25.5" customHeight="1">
      <c r="A91" s="498"/>
      <c r="B91" s="499"/>
      <c r="C91" s="172" t="s">
        <v>520</v>
      </c>
      <c r="D91" s="202" t="s">
        <v>606</v>
      </c>
      <c r="E91" s="202" t="s">
        <v>606</v>
      </c>
      <c r="F91" s="202" t="s">
        <v>606</v>
      </c>
      <c r="G91" s="202" t="s">
        <v>606</v>
      </c>
      <c r="H91" s="202" t="s">
        <v>606</v>
      </c>
      <c r="I91" s="202" t="s">
        <v>606</v>
      </c>
      <c r="J91" s="202" t="s">
        <v>606</v>
      </c>
      <c r="K91" s="202" t="s">
        <v>606</v>
      </c>
      <c r="L91" s="202" t="s">
        <v>606</v>
      </c>
      <c r="M91" s="202" t="s">
        <v>606</v>
      </c>
      <c r="N91" s="202" t="s">
        <v>606</v>
      </c>
      <c r="O91" s="202" t="s">
        <v>606</v>
      </c>
    </row>
    <row r="92" spans="1:15" ht="25.5" customHeight="1">
      <c r="A92" s="498" t="s">
        <v>577</v>
      </c>
      <c r="B92" s="499" t="s">
        <v>534</v>
      </c>
      <c r="C92" s="172" t="s">
        <v>521</v>
      </c>
      <c r="D92" s="202" t="s">
        <v>606</v>
      </c>
      <c r="E92" s="202" t="s">
        <v>606</v>
      </c>
      <c r="F92" s="202" t="s">
        <v>606</v>
      </c>
      <c r="G92" s="202" t="s">
        <v>606</v>
      </c>
      <c r="H92" s="202" t="s">
        <v>606</v>
      </c>
      <c r="I92" s="202" t="s">
        <v>606</v>
      </c>
      <c r="J92" s="202" t="s">
        <v>606</v>
      </c>
      <c r="K92" s="202" t="s">
        <v>606</v>
      </c>
      <c r="L92" s="202" t="s">
        <v>606</v>
      </c>
      <c r="M92" s="202" t="s">
        <v>606</v>
      </c>
      <c r="N92" s="202" t="s">
        <v>606</v>
      </c>
      <c r="O92" s="202" t="s">
        <v>606</v>
      </c>
    </row>
    <row r="93" spans="1:15" ht="24" customHeight="1">
      <c r="A93" s="498"/>
      <c r="B93" s="499"/>
      <c r="C93" s="172" t="s">
        <v>520</v>
      </c>
      <c r="D93" s="202" t="s">
        <v>606</v>
      </c>
      <c r="E93" s="202" t="s">
        <v>606</v>
      </c>
      <c r="F93" s="202" t="s">
        <v>606</v>
      </c>
      <c r="G93" s="202" t="s">
        <v>606</v>
      </c>
      <c r="H93" s="202" t="s">
        <v>606</v>
      </c>
      <c r="I93" s="202" t="s">
        <v>606</v>
      </c>
      <c r="J93" s="202" t="s">
        <v>606</v>
      </c>
      <c r="K93" s="202" t="s">
        <v>606</v>
      </c>
      <c r="L93" s="202" t="s">
        <v>606</v>
      </c>
      <c r="M93" s="202" t="s">
        <v>606</v>
      </c>
      <c r="N93" s="202" t="s">
        <v>606</v>
      </c>
      <c r="O93" s="202" t="s">
        <v>606</v>
      </c>
    </row>
    <row r="94" spans="1:15" ht="25.5" customHeight="1">
      <c r="A94" s="498" t="s">
        <v>578</v>
      </c>
      <c r="B94" s="499" t="s">
        <v>535</v>
      </c>
      <c r="C94" s="172" t="s">
        <v>521</v>
      </c>
      <c r="D94" s="202" t="s">
        <v>606</v>
      </c>
      <c r="E94" s="202" t="s">
        <v>606</v>
      </c>
      <c r="F94" s="202" t="s">
        <v>606</v>
      </c>
      <c r="G94" s="202" t="s">
        <v>606</v>
      </c>
      <c r="H94" s="202" t="s">
        <v>606</v>
      </c>
      <c r="I94" s="202" t="s">
        <v>606</v>
      </c>
      <c r="J94" s="202" t="s">
        <v>606</v>
      </c>
      <c r="K94" s="202" t="s">
        <v>606</v>
      </c>
      <c r="L94" s="202" t="s">
        <v>606</v>
      </c>
      <c r="M94" s="202" t="s">
        <v>606</v>
      </c>
      <c r="N94" s="202" t="s">
        <v>606</v>
      </c>
      <c r="O94" s="202" t="s">
        <v>606</v>
      </c>
    </row>
    <row r="95" spans="1:15" ht="27.75" customHeight="1">
      <c r="A95" s="498"/>
      <c r="B95" s="499"/>
      <c r="C95" s="172" t="s">
        <v>520</v>
      </c>
      <c r="D95" s="202" t="s">
        <v>606</v>
      </c>
      <c r="E95" s="202" t="s">
        <v>606</v>
      </c>
      <c r="F95" s="202" t="s">
        <v>606</v>
      </c>
      <c r="G95" s="202" t="s">
        <v>606</v>
      </c>
      <c r="H95" s="202" t="s">
        <v>606</v>
      </c>
      <c r="I95" s="202" t="s">
        <v>606</v>
      </c>
      <c r="J95" s="202" t="s">
        <v>606</v>
      </c>
      <c r="K95" s="202" t="s">
        <v>606</v>
      </c>
      <c r="L95" s="202" t="s">
        <v>606</v>
      </c>
      <c r="M95" s="202" t="s">
        <v>606</v>
      </c>
      <c r="N95" s="202" t="s">
        <v>606</v>
      </c>
      <c r="O95" s="202" t="s">
        <v>606</v>
      </c>
    </row>
    <row r="96" spans="1:15" ht="28.5" customHeight="1">
      <c r="A96" s="498" t="s">
        <v>579</v>
      </c>
      <c r="B96" s="499" t="s">
        <v>536</v>
      </c>
      <c r="C96" s="172" t="s">
        <v>521</v>
      </c>
      <c r="D96" s="202" t="s">
        <v>606</v>
      </c>
      <c r="E96" s="202" t="s">
        <v>606</v>
      </c>
      <c r="F96" s="202" t="s">
        <v>606</v>
      </c>
      <c r="G96" s="202" t="s">
        <v>606</v>
      </c>
      <c r="H96" s="202" t="s">
        <v>606</v>
      </c>
      <c r="I96" s="202" t="s">
        <v>606</v>
      </c>
      <c r="J96" s="202" t="s">
        <v>606</v>
      </c>
      <c r="K96" s="202" t="s">
        <v>606</v>
      </c>
      <c r="L96" s="202" t="s">
        <v>606</v>
      </c>
      <c r="M96" s="202" t="s">
        <v>606</v>
      </c>
      <c r="N96" s="202" t="s">
        <v>606</v>
      </c>
      <c r="O96" s="202" t="s">
        <v>606</v>
      </c>
    </row>
    <row r="97" spans="1:15" ht="28.5" customHeight="1">
      <c r="A97" s="498"/>
      <c r="B97" s="499"/>
      <c r="C97" s="172" t="s">
        <v>520</v>
      </c>
      <c r="D97" s="202" t="s">
        <v>606</v>
      </c>
      <c r="E97" s="202" t="s">
        <v>606</v>
      </c>
      <c r="F97" s="202" t="s">
        <v>606</v>
      </c>
      <c r="G97" s="202" t="s">
        <v>606</v>
      </c>
      <c r="H97" s="202" t="s">
        <v>606</v>
      </c>
      <c r="I97" s="202" t="s">
        <v>606</v>
      </c>
      <c r="J97" s="202" t="s">
        <v>606</v>
      </c>
      <c r="K97" s="202" t="s">
        <v>606</v>
      </c>
      <c r="L97" s="202" t="s">
        <v>606</v>
      </c>
      <c r="M97" s="202" t="s">
        <v>606</v>
      </c>
      <c r="N97" s="202" t="s">
        <v>606</v>
      </c>
      <c r="O97" s="202" t="s">
        <v>606</v>
      </c>
    </row>
    <row r="98" spans="1:15" ht="47.25" customHeight="1">
      <c r="A98" s="498" t="s">
        <v>530</v>
      </c>
      <c r="B98" s="499" t="s">
        <v>537</v>
      </c>
      <c r="C98" s="172" t="s">
        <v>521</v>
      </c>
      <c r="D98" s="202" t="s">
        <v>606</v>
      </c>
      <c r="E98" s="202" t="s">
        <v>606</v>
      </c>
      <c r="F98" s="202" t="s">
        <v>606</v>
      </c>
      <c r="G98" s="202" t="s">
        <v>606</v>
      </c>
      <c r="H98" s="202" t="s">
        <v>606</v>
      </c>
      <c r="I98" s="202" t="s">
        <v>606</v>
      </c>
      <c r="J98" s="202" t="s">
        <v>606</v>
      </c>
      <c r="K98" s="202" t="s">
        <v>606</v>
      </c>
      <c r="L98" s="202" t="s">
        <v>606</v>
      </c>
      <c r="M98" s="202" t="s">
        <v>606</v>
      </c>
      <c r="N98" s="202" t="s">
        <v>606</v>
      </c>
      <c r="O98" s="202" t="s">
        <v>606</v>
      </c>
    </row>
    <row r="99" spans="1:15" ht="44.25" customHeight="1">
      <c r="A99" s="498"/>
      <c r="B99" s="499"/>
      <c r="C99" s="172" t="s">
        <v>520</v>
      </c>
      <c r="D99" s="202" t="s">
        <v>606</v>
      </c>
      <c r="E99" s="202" t="s">
        <v>606</v>
      </c>
      <c r="F99" s="202" t="s">
        <v>606</v>
      </c>
      <c r="G99" s="202" t="s">
        <v>606</v>
      </c>
      <c r="H99" s="202" t="s">
        <v>606</v>
      </c>
      <c r="I99" s="202" t="s">
        <v>606</v>
      </c>
      <c r="J99" s="202" t="s">
        <v>606</v>
      </c>
      <c r="K99" s="202" t="s">
        <v>606</v>
      </c>
      <c r="L99" s="202" t="s">
        <v>606</v>
      </c>
      <c r="M99" s="202" t="s">
        <v>606</v>
      </c>
      <c r="N99" s="202" t="s">
        <v>606</v>
      </c>
      <c r="O99" s="202" t="s">
        <v>606</v>
      </c>
    </row>
    <row r="100" spans="1:15" ht="25.5" customHeight="1">
      <c r="A100" s="498" t="s">
        <v>580</v>
      </c>
      <c r="B100" s="499" t="s">
        <v>519</v>
      </c>
      <c r="C100" s="172" t="s">
        <v>521</v>
      </c>
      <c r="D100" s="202" t="s">
        <v>606</v>
      </c>
      <c r="E100" s="202" t="s">
        <v>606</v>
      </c>
      <c r="F100" s="202" t="s">
        <v>606</v>
      </c>
      <c r="G100" s="202" t="s">
        <v>606</v>
      </c>
      <c r="H100" s="202" t="s">
        <v>606</v>
      </c>
      <c r="I100" s="202" t="s">
        <v>606</v>
      </c>
      <c r="J100" s="202" t="s">
        <v>606</v>
      </c>
      <c r="K100" s="202" t="s">
        <v>606</v>
      </c>
      <c r="L100" s="202" t="s">
        <v>606</v>
      </c>
      <c r="M100" s="202" t="s">
        <v>606</v>
      </c>
      <c r="N100" s="202" t="s">
        <v>606</v>
      </c>
      <c r="O100" s="202" t="s">
        <v>606</v>
      </c>
    </row>
    <row r="101" spans="1:15" ht="24.75" customHeight="1">
      <c r="A101" s="498"/>
      <c r="B101" s="499"/>
      <c r="C101" s="172" t="s">
        <v>520</v>
      </c>
      <c r="D101" s="202" t="s">
        <v>606</v>
      </c>
      <c r="E101" s="202" t="s">
        <v>606</v>
      </c>
      <c r="F101" s="202" t="s">
        <v>606</v>
      </c>
      <c r="G101" s="202" t="s">
        <v>606</v>
      </c>
      <c r="H101" s="202" t="s">
        <v>606</v>
      </c>
      <c r="I101" s="202" t="s">
        <v>606</v>
      </c>
      <c r="J101" s="202" t="s">
        <v>606</v>
      </c>
      <c r="K101" s="202" t="s">
        <v>606</v>
      </c>
      <c r="L101" s="202" t="s">
        <v>606</v>
      </c>
      <c r="M101" s="202" t="s">
        <v>606</v>
      </c>
      <c r="N101" s="202" t="s">
        <v>606</v>
      </c>
      <c r="O101" s="202" t="s">
        <v>606</v>
      </c>
    </row>
    <row r="102" spans="1:15" ht="24" customHeight="1">
      <c r="A102" s="498" t="s">
        <v>581</v>
      </c>
      <c r="B102" s="499" t="s">
        <v>534</v>
      </c>
      <c r="C102" s="172" t="s">
        <v>521</v>
      </c>
      <c r="D102" s="202" t="s">
        <v>606</v>
      </c>
      <c r="E102" s="202" t="s">
        <v>606</v>
      </c>
      <c r="F102" s="202" t="s">
        <v>606</v>
      </c>
      <c r="G102" s="202" t="s">
        <v>606</v>
      </c>
      <c r="H102" s="202" t="s">
        <v>606</v>
      </c>
      <c r="I102" s="202" t="s">
        <v>606</v>
      </c>
      <c r="J102" s="202" t="s">
        <v>606</v>
      </c>
      <c r="K102" s="202" t="s">
        <v>606</v>
      </c>
      <c r="L102" s="202" t="s">
        <v>606</v>
      </c>
      <c r="M102" s="202" t="s">
        <v>606</v>
      </c>
      <c r="N102" s="202" t="s">
        <v>606</v>
      </c>
      <c r="O102" s="202" t="s">
        <v>606</v>
      </c>
    </row>
    <row r="103" spans="1:15" ht="24" customHeight="1">
      <c r="A103" s="498"/>
      <c r="B103" s="499"/>
      <c r="C103" s="172" t="s">
        <v>520</v>
      </c>
      <c r="D103" s="202" t="s">
        <v>606</v>
      </c>
      <c r="E103" s="202" t="s">
        <v>606</v>
      </c>
      <c r="F103" s="202" t="s">
        <v>606</v>
      </c>
      <c r="G103" s="202" t="s">
        <v>606</v>
      </c>
      <c r="H103" s="202" t="s">
        <v>606</v>
      </c>
      <c r="I103" s="202" t="s">
        <v>606</v>
      </c>
      <c r="J103" s="202" t="s">
        <v>606</v>
      </c>
      <c r="K103" s="202" t="s">
        <v>606</v>
      </c>
      <c r="L103" s="202" t="s">
        <v>606</v>
      </c>
      <c r="M103" s="202" t="s">
        <v>606</v>
      </c>
      <c r="N103" s="202" t="s">
        <v>606</v>
      </c>
      <c r="O103" s="202" t="s">
        <v>606</v>
      </c>
    </row>
    <row r="104" spans="1:15" ht="30" customHeight="1">
      <c r="A104" s="498" t="s">
        <v>582</v>
      </c>
      <c r="B104" s="499" t="s">
        <v>535</v>
      </c>
      <c r="C104" s="172" t="s">
        <v>521</v>
      </c>
      <c r="D104" s="202" t="s">
        <v>606</v>
      </c>
      <c r="E104" s="202" t="s">
        <v>606</v>
      </c>
      <c r="F104" s="202" t="s">
        <v>606</v>
      </c>
      <c r="G104" s="202" t="s">
        <v>606</v>
      </c>
      <c r="H104" s="202" t="s">
        <v>606</v>
      </c>
      <c r="I104" s="202" t="s">
        <v>606</v>
      </c>
      <c r="J104" s="202" t="s">
        <v>606</v>
      </c>
      <c r="K104" s="202" t="s">
        <v>606</v>
      </c>
      <c r="L104" s="202" t="s">
        <v>606</v>
      </c>
      <c r="M104" s="202" t="s">
        <v>606</v>
      </c>
      <c r="N104" s="202" t="s">
        <v>606</v>
      </c>
      <c r="O104" s="202" t="s">
        <v>606</v>
      </c>
    </row>
    <row r="105" spans="1:15" ht="30" customHeight="1">
      <c r="A105" s="498"/>
      <c r="B105" s="499"/>
      <c r="C105" s="172" t="s">
        <v>520</v>
      </c>
      <c r="D105" s="202" t="s">
        <v>606</v>
      </c>
      <c r="E105" s="202" t="s">
        <v>606</v>
      </c>
      <c r="F105" s="202" t="s">
        <v>606</v>
      </c>
      <c r="G105" s="202" t="s">
        <v>606</v>
      </c>
      <c r="H105" s="202" t="s">
        <v>606</v>
      </c>
      <c r="I105" s="202" t="s">
        <v>606</v>
      </c>
      <c r="J105" s="202" t="s">
        <v>606</v>
      </c>
      <c r="K105" s="202" t="s">
        <v>606</v>
      </c>
      <c r="L105" s="202" t="s">
        <v>606</v>
      </c>
      <c r="M105" s="202" t="s">
        <v>606</v>
      </c>
      <c r="N105" s="202" t="s">
        <v>606</v>
      </c>
      <c r="O105" s="202" t="s">
        <v>606</v>
      </c>
    </row>
    <row r="106" spans="1:15" ht="42.75" customHeight="1">
      <c r="A106" s="498" t="s">
        <v>583</v>
      </c>
      <c r="B106" s="499" t="s">
        <v>536</v>
      </c>
      <c r="C106" s="172" t="s">
        <v>521</v>
      </c>
      <c r="D106" s="202" t="s">
        <v>606</v>
      </c>
      <c r="E106" s="202" t="s">
        <v>606</v>
      </c>
      <c r="F106" s="202" t="s">
        <v>606</v>
      </c>
      <c r="G106" s="202" t="s">
        <v>606</v>
      </c>
      <c r="H106" s="202" t="s">
        <v>606</v>
      </c>
      <c r="I106" s="202" t="s">
        <v>606</v>
      </c>
      <c r="J106" s="202" t="s">
        <v>606</v>
      </c>
      <c r="K106" s="202" t="s">
        <v>606</v>
      </c>
      <c r="L106" s="202" t="s">
        <v>606</v>
      </c>
      <c r="M106" s="202" t="s">
        <v>606</v>
      </c>
      <c r="N106" s="202" t="s">
        <v>606</v>
      </c>
      <c r="O106" s="202" t="s">
        <v>606</v>
      </c>
    </row>
    <row r="107" spans="1:15" ht="31.5" customHeight="1">
      <c r="A107" s="498"/>
      <c r="B107" s="499"/>
      <c r="C107" s="172" t="s">
        <v>520</v>
      </c>
      <c r="D107" s="202" t="s">
        <v>606</v>
      </c>
      <c r="E107" s="202" t="s">
        <v>606</v>
      </c>
      <c r="F107" s="202" t="s">
        <v>606</v>
      </c>
      <c r="G107" s="202" t="s">
        <v>606</v>
      </c>
      <c r="H107" s="202" t="s">
        <v>606</v>
      </c>
      <c r="I107" s="202" t="s">
        <v>606</v>
      </c>
      <c r="J107" s="202" t="s">
        <v>606</v>
      </c>
      <c r="K107" s="202" t="s">
        <v>606</v>
      </c>
      <c r="L107" s="202" t="s">
        <v>606</v>
      </c>
      <c r="M107" s="202" t="s">
        <v>606</v>
      </c>
      <c r="N107" s="202" t="s">
        <v>606</v>
      </c>
      <c r="O107" s="202" t="s">
        <v>606</v>
      </c>
    </row>
    <row r="108" spans="1:15" ht="36" customHeight="1">
      <c r="A108" s="498" t="s">
        <v>531</v>
      </c>
      <c r="B108" s="499" t="s">
        <v>538</v>
      </c>
      <c r="C108" s="172" t="s">
        <v>521</v>
      </c>
      <c r="D108" s="202" t="s">
        <v>606</v>
      </c>
      <c r="E108" s="202" t="s">
        <v>606</v>
      </c>
      <c r="F108" s="202" t="s">
        <v>606</v>
      </c>
      <c r="G108" s="202" t="s">
        <v>606</v>
      </c>
      <c r="H108" s="202" t="s">
        <v>606</v>
      </c>
      <c r="I108" s="202" t="s">
        <v>606</v>
      </c>
      <c r="J108" s="202" t="s">
        <v>606</v>
      </c>
      <c r="K108" s="202" t="s">
        <v>606</v>
      </c>
      <c r="L108" s="202" t="s">
        <v>606</v>
      </c>
      <c r="M108" s="202" t="s">
        <v>606</v>
      </c>
      <c r="N108" s="202" t="s">
        <v>606</v>
      </c>
      <c r="O108" s="202" t="s">
        <v>606</v>
      </c>
    </row>
    <row r="109" spans="1:15" ht="35.25" customHeight="1">
      <c r="A109" s="498"/>
      <c r="B109" s="499"/>
      <c r="C109" s="172" t="s">
        <v>520</v>
      </c>
      <c r="D109" s="202" t="s">
        <v>606</v>
      </c>
      <c r="E109" s="202" t="s">
        <v>606</v>
      </c>
      <c r="F109" s="202" t="s">
        <v>606</v>
      </c>
      <c r="G109" s="202" t="s">
        <v>606</v>
      </c>
      <c r="H109" s="202" t="s">
        <v>606</v>
      </c>
      <c r="I109" s="202" t="s">
        <v>606</v>
      </c>
      <c r="J109" s="202" t="s">
        <v>606</v>
      </c>
      <c r="K109" s="202" t="s">
        <v>606</v>
      </c>
      <c r="L109" s="202" t="s">
        <v>606</v>
      </c>
      <c r="M109" s="202" t="s">
        <v>606</v>
      </c>
      <c r="N109" s="202" t="s">
        <v>606</v>
      </c>
      <c r="O109" s="202" t="s">
        <v>606</v>
      </c>
    </row>
    <row r="110" spans="1:15" ht="24" customHeight="1">
      <c r="A110" s="498" t="s">
        <v>584</v>
      </c>
      <c r="B110" s="499" t="s">
        <v>519</v>
      </c>
      <c r="C110" s="172" t="s">
        <v>521</v>
      </c>
      <c r="D110" s="202" t="s">
        <v>606</v>
      </c>
      <c r="E110" s="202" t="s">
        <v>606</v>
      </c>
      <c r="F110" s="202" t="s">
        <v>606</v>
      </c>
      <c r="G110" s="202" t="s">
        <v>606</v>
      </c>
      <c r="H110" s="202" t="s">
        <v>606</v>
      </c>
      <c r="I110" s="202" t="s">
        <v>606</v>
      </c>
      <c r="J110" s="202" t="s">
        <v>606</v>
      </c>
      <c r="K110" s="202" t="s">
        <v>606</v>
      </c>
      <c r="L110" s="202" t="s">
        <v>606</v>
      </c>
      <c r="M110" s="202" t="s">
        <v>606</v>
      </c>
      <c r="N110" s="202" t="s">
        <v>606</v>
      </c>
      <c r="O110" s="202" t="s">
        <v>606</v>
      </c>
    </row>
    <row r="111" spans="1:15" ht="24.75" customHeight="1">
      <c r="A111" s="498"/>
      <c r="B111" s="499"/>
      <c r="C111" s="172" t="s">
        <v>520</v>
      </c>
      <c r="D111" s="202" t="s">
        <v>606</v>
      </c>
      <c r="E111" s="202" t="s">
        <v>606</v>
      </c>
      <c r="F111" s="202" t="s">
        <v>606</v>
      </c>
      <c r="G111" s="202" t="s">
        <v>606</v>
      </c>
      <c r="H111" s="202" t="s">
        <v>606</v>
      </c>
      <c r="I111" s="202" t="s">
        <v>606</v>
      </c>
      <c r="J111" s="202" t="s">
        <v>606</v>
      </c>
      <c r="K111" s="202" t="s">
        <v>606</v>
      </c>
      <c r="L111" s="202" t="s">
        <v>606</v>
      </c>
      <c r="M111" s="202" t="s">
        <v>606</v>
      </c>
      <c r="N111" s="202" t="s">
        <v>606</v>
      </c>
      <c r="O111" s="202" t="s">
        <v>606</v>
      </c>
    </row>
    <row r="112" spans="1:15" ht="25.5" customHeight="1">
      <c r="A112" s="498" t="s">
        <v>585</v>
      </c>
      <c r="B112" s="499" t="s">
        <v>534</v>
      </c>
      <c r="C112" s="172" t="s">
        <v>521</v>
      </c>
      <c r="D112" s="202" t="s">
        <v>606</v>
      </c>
      <c r="E112" s="202" t="s">
        <v>606</v>
      </c>
      <c r="F112" s="202" t="s">
        <v>606</v>
      </c>
      <c r="G112" s="202" t="s">
        <v>606</v>
      </c>
      <c r="H112" s="202" t="s">
        <v>606</v>
      </c>
      <c r="I112" s="202" t="s">
        <v>606</v>
      </c>
      <c r="J112" s="202" t="s">
        <v>606</v>
      </c>
      <c r="K112" s="202" t="s">
        <v>606</v>
      </c>
      <c r="L112" s="202" t="s">
        <v>606</v>
      </c>
      <c r="M112" s="202" t="s">
        <v>606</v>
      </c>
      <c r="N112" s="202" t="s">
        <v>606</v>
      </c>
      <c r="O112" s="202" t="s">
        <v>606</v>
      </c>
    </row>
    <row r="113" spans="1:15" ht="24.75" customHeight="1">
      <c r="A113" s="498"/>
      <c r="B113" s="499"/>
      <c r="C113" s="172" t="s">
        <v>520</v>
      </c>
      <c r="D113" s="202" t="s">
        <v>606</v>
      </c>
      <c r="E113" s="202" t="s">
        <v>606</v>
      </c>
      <c r="F113" s="202" t="s">
        <v>606</v>
      </c>
      <c r="G113" s="202" t="s">
        <v>606</v>
      </c>
      <c r="H113" s="202" t="s">
        <v>606</v>
      </c>
      <c r="I113" s="202" t="s">
        <v>606</v>
      </c>
      <c r="J113" s="202" t="s">
        <v>606</v>
      </c>
      <c r="K113" s="202" t="s">
        <v>606</v>
      </c>
      <c r="L113" s="202" t="s">
        <v>606</v>
      </c>
      <c r="M113" s="202" t="s">
        <v>606</v>
      </c>
      <c r="N113" s="202" t="s">
        <v>606</v>
      </c>
      <c r="O113" s="202" t="s">
        <v>606</v>
      </c>
    </row>
    <row r="114" spans="1:15" ht="28.5" customHeight="1">
      <c r="A114" s="498" t="s">
        <v>586</v>
      </c>
      <c r="B114" s="499" t="s">
        <v>535</v>
      </c>
      <c r="C114" s="172" t="s">
        <v>521</v>
      </c>
      <c r="D114" s="202" t="s">
        <v>606</v>
      </c>
      <c r="E114" s="202" t="s">
        <v>606</v>
      </c>
      <c r="F114" s="202" t="s">
        <v>606</v>
      </c>
      <c r="G114" s="202" t="s">
        <v>606</v>
      </c>
      <c r="H114" s="202" t="s">
        <v>606</v>
      </c>
      <c r="I114" s="202" t="s">
        <v>606</v>
      </c>
      <c r="J114" s="202" t="s">
        <v>606</v>
      </c>
      <c r="K114" s="202" t="s">
        <v>606</v>
      </c>
      <c r="L114" s="202" t="s">
        <v>606</v>
      </c>
      <c r="M114" s="202" t="s">
        <v>606</v>
      </c>
      <c r="N114" s="202" t="s">
        <v>606</v>
      </c>
      <c r="O114" s="202" t="s">
        <v>606</v>
      </c>
    </row>
    <row r="115" spans="1:15" ht="31.5" customHeight="1">
      <c r="A115" s="498"/>
      <c r="B115" s="499"/>
      <c r="C115" s="172" t="s">
        <v>520</v>
      </c>
      <c r="D115" s="202" t="s">
        <v>606</v>
      </c>
      <c r="E115" s="202" t="s">
        <v>606</v>
      </c>
      <c r="F115" s="202" t="s">
        <v>606</v>
      </c>
      <c r="G115" s="202" t="s">
        <v>606</v>
      </c>
      <c r="H115" s="202" t="s">
        <v>606</v>
      </c>
      <c r="I115" s="202" t="s">
        <v>606</v>
      </c>
      <c r="J115" s="202" t="s">
        <v>606</v>
      </c>
      <c r="K115" s="202" t="s">
        <v>606</v>
      </c>
      <c r="L115" s="202" t="s">
        <v>606</v>
      </c>
      <c r="M115" s="202" t="s">
        <v>606</v>
      </c>
      <c r="N115" s="202" t="s">
        <v>606</v>
      </c>
      <c r="O115" s="202" t="s">
        <v>606</v>
      </c>
    </row>
    <row r="116" spans="1:15" ht="18.75">
      <c r="A116" s="498" t="s">
        <v>587</v>
      </c>
      <c r="B116" s="499" t="s">
        <v>536</v>
      </c>
      <c r="C116" s="172" t="s">
        <v>521</v>
      </c>
      <c r="D116" s="202" t="s">
        <v>606</v>
      </c>
      <c r="E116" s="202" t="s">
        <v>606</v>
      </c>
      <c r="F116" s="202" t="s">
        <v>606</v>
      </c>
      <c r="G116" s="202" t="s">
        <v>606</v>
      </c>
      <c r="H116" s="202" t="s">
        <v>606</v>
      </c>
      <c r="I116" s="202" t="s">
        <v>606</v>
      </c>
      <c r="J116" s="202" t="s">
        <v>606</v>
      </c>
      <c r="K116" s="202" t="s">
        <v>606</v>
      </c>
      <c r="L116" s="202" t="s">
        <v>606</v>
      </c>
      <c r="M116" s="202" t="s">
        <v>606</v>
      </c>
      <c r="N116" s="202" t="s">
        <v>606</v>
      </c>
      <c r="O116" s="202" t="s">
        <v>606</v>
      </c>
    </row>
    <row r="117" spans="1:15" ht="38.25" customHeight="1">
      <c r="A117" s="498"/>
      <c r="B117" s="499"/>
      <c r="C117" s="172" t="s">
        <v>520</v>
      </c>
      <c r="D117" s="202" t="s">
        <v>606</v>
      </c>
      <c r="E117" s="202" t="s">
        <v>606</v>
      </c>
      <c r="F117" s="202" t="s">
        <v>606</v>
      </c>
      <c r="G117" s="202" t="s">
        <v>606</v>
      </c>
      <c r="H117" s="202" t="s">
        <v>606</v>
      </c>
      <c r="I117" s="202" t="s">
        <v>606</v>
      </c>
      <c r="J117" s="202" t="s">
        <v>606</v>
      </c>
      <c r="K117" s="202" t="s">
        <v>606</v>
      </c>
      <c r="L117" s="202" t="s">
        <v>606</v>
      </c>
      <c r="M117" s="202" t="s">
        <v>606</v>
      </c>
      <c r="N117" s="202" t="s">
        <v>606</v>
      </c>
      <c r="O117" s="202" t="s">
        <v>606</v>
      </c>
    </row>
    <row r="118" spans="1:15" ht="90" customHeight="1">
      <c r="A118" s="173" t="s">
        <v>532</v>
      </c>
      <c r="B118" s="156" t="s">
        <v>624</v>
      </c>
      <c r="C118" s="172" t="s">
        <v>625</v>
      </c>
      <c r="D118" s="202" t="s">
        <v>606</v>
      </c>
      <c r="E118" s="202" t="s">
        <v>606</v>
      </c>
      <c r="F118" s="202" t="s">
        <v>606</v>
      </c>
      <c r="G118" s="202" t="s">
        <v>606</v>
      </c>
      <c r="H118" s="202" t="s">
        <v>606</v>
      </c>
      <c r="I118" s="202" t="s">
        <v>606</v>
      </c>
      <c r="J118" s="202" t="s">
        <v>606</v>
      </c>
      <c r="K118" s="202" t="s">
        <v>606</v>
      </c>
      <c r="L118" s="202" t="s">
        <v>606</v>
      </c>
      <c r="M118" s="202" t="s">
        <v>606</v>
      </c>
      <c r="N118" s="202" t="s">
        <v>606</v>
      </c>
      <c r="O118" s="202" t="s">
        <v>606</v>
      </c>
    </row>
    <row r="119" spans="1:15" ht="38.25" customHeight="1">
      <c r="A119" s="173" t="s">
        <v>588</v>
      </c>
      <c r="B119" s="156" t="s">
        <v>539</v>
      </c>
      <c r="C119" s="172" t="s">
        <v>625</v>
      </c>
      <c r="D119" s="202" t="s">
        <v>606</v>
      </c>
      <c r="E119" s="202" t="s">
        <v>606</v>
      </c>
      <c r="F119" s="202" t="s">
        <v>606</v>
      </c>
      <c r="G119" s="202" t="s">
        <v>606</v>
      </c>
      <c r="H119" s="202" t="s">
        <v>606</v>
      </c>
      <c r="I119" s="202" t="s">
        <v>606</v>
      </c>
      <c r="J119" s="202" t="s">
        <v>606</v>
      </c>
      <c r="K119" s="202" t="s">
        <v>606</v>
      </c>
      <c r="L119" s="202" t="s">
        <v>606</v>
      </c>
      <c r="M119" s="202" t="s">
        <v>606</v>
      </c>
      <c r="N119" s="202" t="s">
        <v>606</v>
      </c>
      <c r="O119" s="202" t="s">
        <v>606</v>
      </c>
    </row>
    <row r="120" spans="1:15" ht="60.75" customHeight="1">
      <c r="A120" s="173" t="s">
        <v>589</v>
      </c>
      <c r="B120" s="156" t="s">
        <v>540</v>
      </c>
      <c r="C120" s="172" t="s">
        <v>625</v>
      </c>
      <c r="D120" s="202" t="s">
        <v>606</v>
      </c>
      <c r="E120" s="202" t="s">
        <v>606</v>
      </c>
      <c r="F120" s="202" t="s">
        <v>606</v>
      </c>
      <c r="G120" s="202" t="s">
        <v>606</v>
      </c>
      <c r="H120" s="202" t="s">
        <v>606</v>
      </c>
      <c r="I120" s="202" t="s">
        <v>606</v>
      </c>
      <c r="J120" s="202" t="s">
        <v>606</v>
      </c>
      <c r="K120" s="202" t="s">
        <v>606</v>
      </c>
      <c r="L120" s="202" t="s">
        <v>606</v>
      </c>
      <c r="M120" s="202" t="s">
        <v>606</v>
      </c>
      <c r="N120" s="202" t="s">
        <v>606</v>
      </c>
      <c r="O120" s="202" t="s">
        <v>606</v>
      </c>
    </row>
    <row r="121" spans="1:15" ht="55.5" customHeight="1">
      <c r="A121" s="173" t="s">
        <v>590</v>
      </c>
      <c r="B121" s="156" t="s">
        <v>541</v>
      </c>
      <c r="C121" s="172" t="s">
        <v>625</v>
      </c>
      <c r="D121" s="202" t="s">
        <v>606</v>
      </c>
      <c r="E121" s="202" t="s">
        <v>606</v>
      </c>
      <c r="F121" s="202" t="s">
        <v>606</v>
      </c>
      <c r="G121" s="202" t="s">
        <v>606</v>
      </c>
      <c r="H121" s="202" t="s">
        <v>606</v>
      </c>
      <c r="I121" s="202" t="s">
        <v>606</v>
      </c>
      <c r="J121" s="202" t="s">
        <v>606</v>
      </c>
      <c r="K121" s="202" t="s">
        <v>606</v>
      </c>
      <c r="L121" s="202" t="s">
        <v>606</v>
      </c>
      <c r="M121" s="202" t="s">
        <v>606</v>
      </c>
      <c r="N121" s="202" t="s">
        <v>606</v>
      </c>
      <c r="O121" s="202" t="s">
        <v>606</v>
      </c>
    </row>
    <row r="122" spans="1:15" ht="42" customHeight="1">
      <c r="A122" s="173" t="s">
        <v>591</v>
      </c>
      <c r="B122" s="156" t="s">
        <v>542</v>
      </c>
      <c r="C122" s="172" t="s">
        <v>625</v>
      </c>
      <c r="D122" s="202" t="s">
        <v>606</v>
      </c>
      <c r="E122" s="202" t="s">
        <v>606</v>
      </c>
      <c r="F122" s="202" t="s">
        <v>606</v>
      </c>
      <c r="G122" s="202" t="s">
        <v>606</v>
      </c>
      <c r="H122" s="202" t="s">
        <v>606</v>
      </c>
      <c r="I122" s="202" t="s">
        <v>606</v>
      </c>
      <c r="J122" s="202" t="s">
        <v>606</v>
      </c>
      <c r="K122" s="202" t="s">
        <v>606</v>
      </c>
      <c r="L122" s="202" t="s">
        <v>606</v>
      </c>
      <c r="M122" s="202" t="s">
        <v>606</v>
      </c>
      <c r="N122" s="202" t="s">
        <v>606</v>
      </c>
      <c r="O122" s="202" t="s">
        <v>606</v>
      </c>
    </row>
    <row r="123" spans="1:15" ht="24" customHeight="1">
      <c r="A123" s="498" t="s">
        <v>592</v>
      </c>
      <c r="B123" s="499" t="s">
        <v>623</v>
      </c>
      <c r="C123" s="172" t="s">
        <v>2</v>
      </c>
      <c r="D123" s="202" t="s">
        <v>606</v>
      </c>
      <c r="E123" s="202" t="s">
        <v>606</v>
      </c>
      <c r="F123" s="202" t="s">
        <v>606</v>
      </c>
      <c r="G123" s="202" t="s">
        <v>606</v>
      </c>
      <c r="H123" s="202" t="s">
        <v>606</v>
      </c>
      <c r="I123" s="202" t="s">
        <v>606</v>
      </c>
      <c r="J123" s="202" t="s">
        <v>606</v>
      </c>
      <c r="K123" s="202" t="s">
        <v>606</v>
      </c>
      <c r="L123" s="202" t="s">
        <v>606</v>
      </c>
      <c r="M123" s="202" t="s">
        <v>606</v>
      </c>
      <c r="N123" s="202" t="s">
        <v>606</v>
      </c>
      <c r="O123" s="202" t="s">
        <v>606</v>
      </c>
    </row>
    <row r="124" spans="1:15" ht="28.5" customHeight="1">
      <c r="A124" s="498"/>
      <c r="B124" s="499"/>
      <c r="C124" s="172" t="s">
        <v>515</v>
      </c>
      <c r="D124" s="202" t="s">
        <v>606</v>
      </c>
      <c r="E124" s="202" t="s">
        <v>606</v>
      </c>
      <c r="F124" s="202" t="s">
        <v>606</v>
      </c>
      <c r="G124" s="202" t="s">
        <v>606</v>
      </c>
      <c r="H124" s="202" t="s">
        <v>606</v>
      </c>
      <c r="I124" s="202" t="s">
        <v>606</v>
      </c>
      <c r="J124" s="202" t="s">
        <v>606</v>
      </c>
      <c r="K124" s="202" t="s">
        <v>606</v>
      </c>
      <c r="L124" s="202" t="s">
        <v>606</v>
      </c>
      <c r="M124" s="202" t="s">
        <v>606</v>
      </c>
      <c r="N124" s="202" t="s">
        <v>606</v>
      </c>
      <c r="O124" s="202" t="s">
        <v>606</v>
      </c>
    </row>
    <row r="125" spans="1:15" ht="26.25" customHeight="1">
      <c r="A125" s="498"/>
      <c r="B125" s="499"/>
      <c r="C125" s="172" t="s">
        <v>516</v>
      </c>
      <c r="D125" s="202" t="s">
        <v>606</v>
      </c>
      <c r="E125" s="202" t="s">
        <v>606</v>
      </c>
      <c r="F125" s="202" t="s">
        <v>606</v>
      </c>
      <c r="G125" s="202" t="s">
        <v>606</v>
      </c>
      <c r="H125" s="202" t="s">
        <v>606</v>
      </c>
      <c r="I125" s="202" t="s">
        <v>606</v>
      </c>
      <c r="J125" s="202" t="s">
        <v>606</v>
      </c>
      <c r="K125" s="202" t="s">
        <v>606</v>
      </c>
      <c r="L125" s="202" t="s">
        <v>606</v>
      </c>
      <c r="M125" s="202" t="s">
        <v>606</v>
      </c>
      <c r="N125" s="202" t="s">
        <v>606</v>
      </c>
      <c r="O125" s="202" t="s">
        <v>606</v>
      </c>
    </row>
    <row r="126" spans="1:15" ht="28.5" customHeight="1">
      <c r="A126" s="498"/>
      <c r="B126" s="499"/>
      <c r="C126" s="172" t="s">
        <v>626</v>
      </c>
      <c r="D126" s="202" t="s">
        <v>606</v>
      </c>
      <c r="E126" s="202" t="s">
        <v>606</v>
      </c>
      <c r="F126" s="202" t="s">
        <v>606</v>
      </c>
      <c r="G126" s="202" t="s">
        <v>606</v>
      </c>
      <c r="H126" s="202" t="s">
        <v>606</v>
      </c>
      <c r="I126" s="202" t="s">
        <v>606</v>
      </c>
      <c r="J126" s="202" t="s">
        <v>606</v>
      </c>
      <c r="K126" s="202" t="s">
        <v>606</v>
      </c>
      <c r="L126" s="202" t="s">
        <v>606</v>
      </c>
      <c r="M126" s="202" t="s">
        <v>606</v>
      </c>
      <c r="N126" s="202" t="s">
        <v>606</v>
      </c>
      <c r="O126" s="202" t="s">
        <v>606</v>
      </c>
    </row>
    <row r="127" spans="1:15" ht="15.75">
      <c r="A127" s="498" t="s">
        <v>593</v>
      </c>
      <c r="B127" s="499" t="s">
        <v>534</v>
      </c>
      <c r="C127" s="172" t="s">
        <v>2</v>
      </c>
      <c r="D127" s="202" t="s">
        <v>606</v>
      </c>
      <c r="E127" s="202" t="s">
        <v>606</v>
      </c>
      <c r="F127" s="202" t="s">
        <v>606</v>
      </c>
      <c r="G127" s="202" t="s">
        <v>606</v>
      </c>
      <c r="H127" s="202" t="s">
        <v>606</v>
      </c>
      <c r="I127" s="202" t="s">
        <v>606</v>
      </c>
      <c r="J127" s="202" t="s">
        <v>606</v>
      </c>
      <c r="K127" s="202" t="s">
        <v>606</v>
      </c>
      <c r="L127" s="202" t="s">
        <v>606</v>
      </c>
      <c r="M127" s="202" t="s">
        <v>606</v>
      </c>
      <c r="N127" s="202" t="s">
        <v>606</v>
      </c>
      <c r="O127" s="202" t="s">
        <v>606</v>
      </c>
    </row>
    <row r="128" spans="1:15" ht="15.75">
      <c r="A128" s="498"/>
      <c r="B128" s="499"/>
      <c r="C128" s="172" t="s">
        <v>515</v>
      </c>
      <c r="D128" s="202" t="s">
        <v>606</v>
      </c>
      <c r="E128" s="202" t="s">
        <v>606</v>
      </c>
      <c r="F128" s="202" t="s">
        <v>606</v>
      </c>
      <c r="G128" s="202" t="s">
        <v>606</v>
      </c>
      <c r="H128" s="202" t="s">
        <v>606</v>
      </c>
      <c r="I128" s="202" t="s">
        <v>606</v>
      </c>
      <c r="J128" s="202" t="s">
        <v>606</v>
      </c>
      <c r="K128" s="202" t="s">
        <v>606</v>
      </c>
      <c r="L128" s="202" t="s">
        <v>606</v>
      </c>
      <c r="M128" s="202" t="s">
        <v>606</v>
      </c>
      <c r="N128" s="202" t="s">
        <v>606</v>
      </c>
      <c r="O128" s="202" t="s">
        <v>606</v>
      </c>
    </row>
    <row r="129" spans="1:15" ht="15.75">
      <c r="A129" s="498"/>
      <c r="B129" s="499"/>
      <c r="C129" s="172" t="s">
        <v>516</v>
      </c>
      <c r="D129" s="202" t="s">
        <v>606</v>
      </c>
      <c r="E129" s="202" t="s">
        <v>606</v>
      </c>
      <c r="F129" s="202" t="s">
        <v>606</v>
      </c>
      <c r="G129" s="202" t="s">
        <v>606</v>
      </c>
      <c r="H129" s="202" t="s">
        <v>606</v>
      </c>
      <c r="I129" s="202" t="s">
        <v>606</v>
      </c>
      <c r="J129" s="202" t="s">
        <v>606</v>
      </c>
      <c r="K129" s="202" t="s">
        <v>606</v>
      </c>
      <c r="L129" s="202" t="s">
        <v>606</v>
      </c>
      <c r="M129" s="202" t="s">
        <v>606</v>
      </c>
      <c r="N129" s="202" t="s">
        <v>606</v>
      </c>
      <c r="O129" s="202" t="s">
        <v>606</v>
      </c>
    </row>
    <row r="130" spans="1:15" ht="18.75">
      <c r="A130" s="498"/>
      <c r="B130" s="499"/>
      <c r="C130" s="172" t="s">
        <v>626</v>
      </c>
      <c r="D130" s="202" t="s">
        <v>606</v>
      </c>
      <c r="E130" s="202" t="s">
        <v>606</v>
      </c>
      <c r="F130" s="202" t="s">
        <v>606</v>
      </c>
      <c r="G130" s="202" t="s">
        <v>606</v>
      </c>
      <c r="H130" s="202" t="s">
        <v>606</v>
      </c>
      <c r="I130" s="202" t="s">
        <v>606</v>
      </c>
      <c r="J130" s="202" t="s">
        <v>606</v>
      </c>
      <c r="K130" s="202" t="s">
        <v>606</v>
      </c>
      <c r="L130" s="202" t="s">
        <v>606</v>
      </c>
      <c r="M130" s="202" t="s">
        <v>606</v>
      </c>
      <c r="N130" s="202" t="s">
        <v>606</v>
      </c>
      <c r="O130" s="202" t="s">
        <v>606</v>
      </c>
    </row>
    <row r="131" spans="1:15" ht="15.75">
      <c r="A131" s="498" t="s">
        <v>594</v>
      </c>
      <c r="B131" s="499" t="s">
        <v>535</v>
      </c>
      <c r="C131" s="172" t="s">
        <v>2</v>
      </c>
      <c r="D131" s="202" t="s">
        <v>606</v>
      </c>
      <c r="E131" s="202" t="s">
        <v>606</v>
      </c>
      <c r="F131" s="202" t="s">
        <v>606</v>
      </c>
      <c r="G131" s="202" t="s">
        <v>606</v>
      </c>
      <c r="H131" s="202" t="s">
        <v>606</v>
      </c>
      <c r="I131" s="202" t="s">
        <v>606</v>
      </c>
      <c r="J131" s="202" t="s">
        <v>606</v>
      </c>
      <c r="K131" s="202" t="s">
        <v>606</v>
      </c>
      <c r="L131" s="202" t="s">
        <v>606</v>
      </c>
      <c r="M131" s="202" t="s">
        <v>606</v>
      </c>
      <c r="N131" s="202" t="s">
        <v>606</v>
      </c>
      <c r="O131" s="202" t="s">
        <v>606</v>
      </c>
    </row>
    <row r="132" spans="1:15" ht="15.75">
      <c r="A132" s="498"/>
      <c r="B132" s="499"/>
      <c r="C132" s="172" t="s">
        <v>515</v>
      </c>
      <c r="D132" s="202" t="s">
        <v>606</v>
      </c>
      <c r="E132" s="202" t="s">
        <v>606</v>
      </c>
      <c r="F132" s="202" t="s">
        <v>606</v>
      </c>
      <c r="G132" s="202" t="s">
        <v>606</v>
      </c>
      <c r="H132" s="202" t="s">
        <v>606</v>
      </c>
      <c r="I132" s="202" t="s">
        <v>606</v>
      </c>
      <c r="J132" s="202" t="s">
        <v>606</v>
      </c>
      <c r="K132" s="202" t="s">
        <v>606</v>
      </c>
      <c r="L132" s="202" t="s">
        <v>606</v>
      </c>
      <c r="M132" s="202" t="s">
        <v>606</v>
      </c>
      <c r="N132" s="202" t="s">
        <v>606</v>
      </c>
      <c r="O132" s="202" t="s">
        <v>606</v>
      </c>
    </row>
    <row r="133" spans="1:15" ht="15.75" customHeight="1">
      <c r="A133" s="498"/>
      <c r="B133" s="499"/>
      <c r="C133" s="172" t="s">
        <v>516</v>
      </c>
      <c r="D133" s="202" t="s">
        <v>606</v>
      </c>
      <c r="E133" s="202" t="s">
        <v>606</v>
      </c>
      <c r="F133" s="202" t="s">
        <v>606</v>
      </c>
      <c r="G133" s="202" t="s">
        <v>606</v>
      </c>
      <c r="H133" s="202" t="s">
        <v>606</v>
      </c>
      <c r="I133" s="202" t="s">
        <v>606</v>
      </c>
      <c r="J133" s="202" t="s">
        <v>606</v>
      </c>
      <c r="K133" s="202" t="s">
        <v>606</v>
      </c>
      <c r="L133" s="202" t="s">
        <v>606</v>
      </c>
      <c r="M133" s="202" t="s">
        <v>606</v>
      </c>
      <c r="N133" s="202" t="s">
        <v>606</v>
      </c>
      <c r="O133" s="202" t="s">
        <v>606</v>
      </c>
    </row>
    <row r="134" spans="1:15" ht="18.75">
      <c r="A134" s="498"/>
      <c r="B134" s="499"/>
      <c r="C134" s="172" t="s">
        <v>626</v>
      </c>
      <c r="D134" s="202" t="s">
        <v>606</v>
      </c>
      <c r="E134" s="202" t="s">
        <v>606</v>
      </c>
      <c r="F134" s="202" t="s">
        <v>606</v>
      </c>
      <c r="G134" s="202" t="s">
        <v>606</v>
      </c>
      <c r="H134" s="202" t="s">
        <v>606</v>
      </c>
      <c r="I134" s="202" t="s">
        <v>606</v>
      </c>
      <c r="J134" s="202" t="s">
        <v>606</v>
      </c>
      <c r="K134" s="202" t="s">
        <v>606</v>
      </c>
      <c r="L134" s="202" t="s">
        <v>606</v>
      </c>
      <c r="M134" s="202" t="s">
        <v>606</v>
      </c>
      <c r="N134" s="202" t="s">
        <v>606</v>
      </c>
      <c r="O134" s="202" t="s">
        <v>606</v>
      </c>
    </row>
    <row r="135" spans="1:15" ht="15.75">
      <c r="A135" s="498" t="s">
        <v>595</v>
      </c>
      <c r="B135" s="499" t="s">
        <v>536</v>
      </c>
      <c r="C135" s="172" t="s">
        <v>2</v>
      </c>
      <c r="D135" s="202" t="s">
        <v>606</v>
      </c>
      <c r="E135" s="202" t="s">
        <v>606</v>
      </c>
      <c r="F135" s="202" t="s">
        <v>606</v>
      </c>
      <c r="G135" s="202" t="s">
        <v>606</v>
      </c>
      <c r="H135" s="202" t="s">
        <v>606</v>
      </c>
      <c r="I135" s="202" t="s">
        <v>606</v>
      </c>
      <c r="J135" s="202" t="s">
        <v>606</v>
      </c>
      <c r="K135" s="202" t="s">
        <v>606</v>
      </c>
      <c r="L135" s="202" t="s">
        <v>606</v>
      </c>
      <c r="M135" s="202" t="s">
        <v>606</v>
      </c>
      <c r="N135" s="202" t="s">
        <v>606</v>
      </c>
      <c r="O135" s="202" t="s">
        <v>606</v>
      </c>
    </row>
    <row r="136" spans="1:15" ht="15.75">
      <c r="A136" s="498"/>
      <c r="B136" s="499"/>
      <c r="C136" s="172" t="s">
        <v>515</v>
      </c>
      <c r="D136" s="202" t="s">
        <v>606</v>
      </c>
      <c r="E136" s="202" t="s">
        <v>606</v>
      </c>
      <c r="F136" s="202" t="s">
        <v>606</v>
      </c>
      <c r="G136" s="202" t="s">
        <v>606</v>
      </c>
      <c r="H136" s="202" t="s">
        <v>606</v>
      </c>
      <c r="I136" s="202" t="s">
        <v>606</v>
      </c>
      <c r="J136" s="202" t="s">
        <v>606</v>
      </c>
      <c r="K136" s="202" t="s">
        <v>606</v>
      </c>
      <c r="L136" s="202" t="s">
        <v>606</v>
      </c>
      <c r="M136" s="202" t="s">
        <v>606</v>
      </c>
      <c r="N136" s="202" t="s">
        <v>606</v>
      </c>
      <c r="O136" s="202" t="s">
        <v>606</v>
      </c>
    </row>
    <row r="137" spans="1:15" ht="28.5" customHeight="1">
      <c r="A137" s="498"/>
      <c r="B137" s="499"/>
      <c r="C137" s="172" t="s">
        <v>516</v>
      </c>
      <c r="D137" s="202" t="s">
        <v>606</v>
      </c>
      <c r="E137" s="202" t="s">
        <v>606</v>
      </c>
      <c r="F137" s="202" t="s">
        <v>606</v>
      </c>
      <c r="G137" s="202" t="s">
        <v>606</v>
      </c>
      <c r="H137" s="202" t="s">
        <v>606</v>
      </c>
      <c r="I137" s="202" t="s">
        <v>606</v>
      </c>
      <c r="J137" s="202" t="s">
        <v>606</v>
      </c>
      <c r="K137" s="202" t="s">
        <v>606</v>
      </c>
      <c r="L137" s="202" t="s">
        <v>606</v>
      </c>
      <c r="M137" s="202" t="s">
        <v>606</v>
      </c>
      <c r="N137" s="202" t="s">
        <v>606</v>
      </c>
      <c r="O137" s="202" t="s">
        <v>606</v>
      </c>
    </row>
    <row r="138" spans="1:15" ht="25.5" customHeight="1">
      <c r="A138" s="498"/>
      <c r="B138" s="499"/>
      <c r="C138" s="172" t="s">
        <v>626</v>
      </c>
      <c r="D138" s="202" t="s">
        <v>606</v>
      </c>
      <c r="E138" s="202" t="s">
        <v>606</v>
      </c>
      <c r="F138" s="202" t="s">
        <v>606</v>
      </c>
      <c r="G138" s="202" t="s">
        <v>606</v>
      </c>
      <c r="H138" s="202" t="s">
        <v>606</v>
      </c>
      <c r="I138" s="202" t="s">
        <v>606</v>
      </c>
      <c r="J138" s="202" t="s">
        <v>606</v>
      </c>
      <c r="K138" s="202" t="s">
        <v>606</v>
      </c>
      <c r="L138" s="202" t="s">
        <v>606</v>
      </c>
      <c r="M138" s="202" t="s">
        <v>606</v>
      </c>
      <c r="N138" s="202" t="s">
        <v>606</v>
      </c>
      <c r="O138" s="202" t="s">
        <v>606</v>
      </c>
    </row>
    <row r="139" spans="1:15" ht="29.25" customHeight="1">
      <c r="A139" s="498" t="s">
        <v>596</v>
      </c>
      <c r="B139" s="499" t="s">
        <v>622</v>
      </c>
      <c r="C139" s="172" t="s">
        <v>2</v>
      </c>
      <c r="D139" s="202" t="s">
        <v>606</v>
      </c>
      <c r="E139" s="202" t="s">
        <v>606</v>
      </c>
      <c r="F139" s="202" t="s">
        <v>606</v>
      </c>
      <c r="G139" s="202" t="s">
        <v>606</v>
      </c>
      <c r="H139" s="202" t="s">
        <v>606</v>
      </c>
      <c r="I139" s="202" t="s">
        <v>606</v>
      </c>
      <c r="J139" s="202" t="s">
        <v>606</v>
      </c>
      <c r="K139" s="202" t="s">
        <v>606</v>
      </c>
      <c r="L139" s="202" t="s">
        <v>606</v>
      </c>
      <c r="M139" s="202" t="s">
        <v>606</v>
      </c>
      <c r="N139" s="202" t="s">
        <v>606</v>
      </c>
      <c r="O139" s="202" t="s">
        <v>606</v>
      </c>
    </row>
    <row r="140" spans="1:15" ht="28.5" customHeight="1">
      <c r="A140" s="498"/>
      <c r="B140" s="499"/>
      <c r="C140" s="172" t="s">
        <v>515</v>
      </c>
      <c r="D140" s="202" t="s">
        <v>606</v>
      </c>
      <c r="E140" s="202" t="s">
        <v>606</v>
      </c>
      <c r="F140" s="202" t="s">
        <v>606</v>
      </c>
      <c r="G140" s="202" t="s">
        <v>606</v>
      </c>
      <c r="H140" s="202" t="s">
        <v>606</v>
      </c>
      <c r="I140" s="202" t="s">
        <v>606</v>
      </c>
      <c r="J140" s="202" t="s">
        <v>606</v>
      </c>
      <c r="K140" s="202" t="s">
        <v>606</v>
      </c>
      <c r="L140" s="202" t="s">
        <v>606</v>
      </c>
      <c r="M140" s="202" t="s">
        <v>606</v>
      </c>
      <c r="N140" s="202" t="s">
        <v>606</v>
      </c>
      <c r="O140" s="202" t="s">
        <v>606</v>
      </c>
    </row>
    <row r="141" spans="1:15" ht="24" customHeight="1">
      <c r="A141" s="498"/>
      <c r="B141" s="499"/>
      <c r="C141" s="172" t="s">
        <v>516</v>
      </c>
      <c r="D141" s="202" t="s">
        <v>606</v>
      </c>
      <c r="E141" s="202" t="s">
        <v>606</v>
      </c>
      <c r="F141" s="202" t="s">
        <v>606</v>
      </c>
      <c r="G141" s="202" t="s">
        <v>606</v>
      </c>
      <c r="H141" s="202" t="s">
        <v>606</v>
      </c>
      <c r="I141" s="202" t="s">
        <v>606</v>
      </c>
      <c r="J141" s="202" t="s">
        <v>606</v>
      </c>
      <c r="K141" s="202" t="s">
        <v>606</v>
      </c>
      <c r="L141" s="202" t="s">
        <v>606</v>
      </c>
      <c r="M141" s="202" t="s">
        <v>606</v>
      </c>
      <c r="N141" s="202" t="s">
        <v>606</v>
      </c>
      <c r="O141" s="202" t="s">
        <v>606</v>
      </c>
    </row>
    <row r="142" spans="1:15" ht="24" customHeight="1">
      <c r="A142" s="498"/>
      <c r="B142" s="499"/>
      <c r="C142" s="172" t="s">
        <v>626</v>
      </c>
      <c r="D142" s="202" t="s">
        <v>606</v>
      </c>
      <c r="E142" s="202" t="s">
        <v>606</v>
      </c>
      <c r="F142" s="202" t="s">
        <v>606</v>
      </c>
      <c r="G142" s="202" t="s">
        <v>606</v>
      </c>
      <c r="H142" s="202" t="s">
        <v>606</v>
      </c>
      <c r="I142" s="202" t="s">
        <v>606</v>
      </c>
      <c r="J142" s="202" t="s">
        <v>606</v>
      </c>
      <c r="K142" s="202" t="s">
        <v>606</v>
      </c>
      <c r="L142" s="202" t="s">
        <v>606</v>
      </c>
      <c r="M142" s="202" t="s">
        <v>606</v>
      </c>
      <c r="N142" s="202" t="s">
        <v>606</v>
      </c>
      <c r="O142" s="202" t="s">
        <v>606</v>
      </c>
    </row>
    <row r="143" spans="1:15" ht="15.75">
      <c r="A143" s="498" t="s">
        <v>597</v>
      </c>
      <c r="B143" s="499" t="s">
        <v>534</v>
      </c>
      <c r="C143" s="172" t="s">
        <v>2</v>
      </c>
      <c r="D143" s="202" t="s">
        <v>606</v>
      </c>
      <c r="E143" s="202" t="s">
        <v>606</v>
      </c>
      <c r="F143" s="202" t="s">
        <v>606</v>
      </c>
      <c r="G143" s="202" t="s">
        <v>606</v>
      </c>
      <c r="H143" s="202" t="s">
        <v>606</v>
      </c>
      <c r="I143" s="202" t="s">
        <v>606</v>
      </c>
      <c r="J143" s="202" t="s">
        <v>606</v>
      </c>
      <c r="K143" s="202" t="s">
        <v>606</v>
      </c>
      <c r="L143" s="202" t="s">
        <v>606</v>
      </c>
      <c r="M143" s="202" t="s">
        <v>606</v>
      </c>
      <c r="N143" s="202" t="s">
        <v>606</v>
      </c>
      <c r="O143" s="202" t="s">
        <v>606</v>
      </c>
    </row>
    <row r="144" spans="1:15" ht="15.75">
      <c r="A144" s="498"/>
      <c r="B144" s="499"/>
      <c r="C144" s="172" t="s">
        <v>515</v>
      </c>
      <c r="D144" s="202" t="s">
        <v>606</v>
      </c>
      <c r="E144" s="202" t="s">
        <v>606</v>
      </c>
      <c r="F144" s="202" t="s">
        <v>606</v>
      </c>
      <c r="G144" s="202" t="s">
        <v>606</v>
      </c>
      <c r="H144" s="202" t="s">
        <v>606</v>
      </c>
      <c r="I144" s="202" t="s">
        <v>606</v>
      </c>
      <c r="J144" s="202" t="s">
        <v>606</v>
      </c>
      <c r="K144" s="202" t="s">
        <v>606</v>
      </c>
      <c r="L144" s="202" t="s">
        <v>606</v>
      </c>
      <c r="M144" s="202" t="s">
        <v>606</v>
      </c>
      <c r="N144" s="202" t="s">
        <v>606</v>
      </c>
      <c r="O144" s="202" t="s">
        <v>606</v>
      </c>
    </row>
    <row r="145" spans="1:15" ht="15.75">
      <c r="A145" s="498"/>
      <c r="B145" s="499"/>
      <c r="C145" s="172" t="s">
        <v>516</v>
      </c>
      <c r="D145" s="202" t="s">
        <v>606</v>
      </c>
      <c r="E145" s="202" t="s">
        <v>606</v>
      </c>
      <c r="F145" s="202" t="s">
        <v>606</v>
      </c>
      <c r="G145" s="202" t="s">
        <v>606</v>
      </c>
      <c r="H145" s="202" t="s">
        <v>606</v>
      </c>
      <c r="I145" s="202" t="s">
        <v>606</v>
      </c>
      <c r="J145" s="202" t="s">
        <v>606</v>
      </c>
      <c r="K145" s="202" t="s">
        <v>606</v>
      </c>
      <c r="L145" s="202" t="s">
        <v>606</v>
      </c>
      <c r="M145" s="202" t="s">
        <v>606</v>
      </c>
      <c r="N145" s="202" t="s">
        <v>606</v>
      </c>
      <c r="O145" s="202" t="s">
        <v>606</v>
      </c>
    </row>
    <row r="146" spans="1:15" ht="18.75">
      <c r="A146" s="498"/>
      <c r="B146" s="499"/>
      <c r="C146" s="172" t="s">
        <v>626</v>
      </c>
      <c r="D146" s="202" t="s">
        <v>606</v>
      </c>
      <c r="E146" s="202" t="s">
        <v>606</v>
      </c>
      <c r="F146" s="202" t="s">
        <v>606</v>
      </c>
      <c r="G146" s="202" t="s">
        <v>606</v>
      </c>
      <c r="H146" s="202" t="s">
        <v>606</v>
      </c>
      <c r="I146" s="202" t="s">
        <v>606</v>
      </c>
      <c r="J146" s="202" t="s">
        <v>606</v>
      </c>
      <c r="K146" s="202" t="s">
        <v>606</v>
      </c>
      <c r="L146" s="202" t="s">
        <v>606</v>
      </c>
      <c r="M146" s="202" t="s">
        <v>606</v>
      </c>
      <c r="N146" s="202" t="s">
        <v>606</v>
      </c>
      <c r="O146" s="202" t="s">
        <v>606</v>
      </c>
    </row>
    <row r="147" spans="1:15" ht="15.75">
      <c r="A147" s="498" t="s">
        <v>598</v>
      </c>
      <c r="B147" s="499" t="s">
        <v>535</v>
      </c>
      <c r="C147" s="172" t="s">
        <v>2</v>
      </c>
      <c r="D147" s="202" t="s">
        <v>606</v>
      </c>
      <c r="E147" s="202" t="s">
        <v>606</v>
      </c>
      <c r="F147" s="202" t="s">
        <v>606</v>
      </c>
      <c r="G147" s="202" t="s">
        <v>606</v>
      </c>
      <c r="H147" s="202" t="s">
        <v>606</v>
      </c>
      <c r="I147" s="202" t="s">
        <v>606</v>
      </c>
      <c r="J147" s="202" t="s">
        <v>606</v>
      </c>
      <c r="K147" s="202" t="s">
        <v>606</v>
      </c>
      <c r="L147" s="202" t="s">
        <v>606</v>
      </c>
      <c r="M147" s="202" t="s">
        <v>606</v>
      </c>
      <c r="N147" s="202" t="s">
        <v>606</v>
      </c>
      <c r="O147" s="202" t="s">
        <v>606</v>
      </c>
    </row>
    <row r="148" spans="1:15" ht="15.75">
      <c r="A148" s="498"/>
      <c r="B148" s="499"/>
      <c r="C148" s="172" t="s">
        <v>515</v>
      </c>
      <c r="D148" s="202" t="s">
        <v>606</v>
      </c>
      <c r="E148" s="202" t="s">
        <v>606</v>
      </c>
      <c r="F148" s="202" t="s">
        <v>606</v>
      </c>
      <c r="G148" s="202" t="s">
        <v>606</v>
      </c>
      <c r="H148" s="202" t="s">
        <v>606</v>
      </c>
      <c r="I148" s="202" t="s">
        <v>606</v>
      </c>
      <c r="J148" s="202" t="s">
        <v>606</v>
      </c>
      <c r="K148" s="202" t="s">
        <v>606</v>
      </c>
      <c r="L148" s="202" t="s">
        <v>606</v>
      </c>
      <c r="M148" s="202" t="s">
        <v>606</v>
      </c>
      <c r="N148" s="202" t="s">
        <v>606</v>
      </c>
      <c r="O148" s="202" t="s">
        <v>606</v>
      </c>
    </row>
    <row r="149" spans="1:15" ht="15.75">
      <c r="A149" s="498"/>
      <c r="B149" s="499"/>
      <c r="C149" s="172" t="s">
        <v>516</v>
      </c>
      <c r="D149" s="202" t="s">
        <v>606</v>
      </c>
      <c r="E149" s="202" t="s">
        <v>606</v>
      </c>
      <c r="F149" s="202" t="s">
        <v>606</v>
      </c>
      <c r="G149" s="202" t="s">
        <v>606</v>
      </c>
      <c r="H149" s="202" t="s">
        <v>606</v>
      </c>
      <c r="I149" s="202" t="s">
        <v>606</v>
      </c>
      <c r="J149" s="202" t="s">
        <v>606</v>
      </c>
      <c r="K149" s="202" t="s">
        <v>606</v>
      </c>
      <c r="L149" s="202" t="s">
        <v>606</v>
      </c>
      <c r="M149" s="202" t="s">
        <v>606</v>
      </c>
      <c r="N149" s="202" t="s">
        <v>606</v>
      </c>
      <c r="O149" s="202" t="s">
        <v>606</v>
      </c>
    </row>
    <row r="150" spans="1:15" ht="18.75">
      <c r="A150" s="498"/>
      <c r="B150" s="499"/>
      <c r="C150" s="172" t="s">
        <v>626</v>
      </c>
      <c r="D150" s="202" t="s">
        <v>606</v>
      </c>
      <c r="E150" s="202" t="s">
        <v>606</v>
      </c>
      <c r="F150" s="202" t="s">
        <v>606</v>
      </c>
      <c r="G150" s="202" t="s">
        <v>606</v>
      </c>
      <c r="H150" s="202" t="s">
        <v>606</v>
      </c>
      <c r="I150" s="202" t="s">
        <v>606</v>
      </c>
      <c r="J150" s="202" t="s">
        <v>606</v>
      </c>
      <c r="K150" s="202" t="s">
        <v>606</v>
      </c>
      <c r="L150" s="202" t="s">
        <v>606</v>
      </c>
      <c r="M150" s="202" t="s">
        <v>606</v>
      </c>
      <c r="N150" s="202" t="s">
        <v>606</v>
      </c>
      <c r="O150" s="202" t="s">
        <v>606</v>
      </c>
    </row>
    <row r="151" spans="1:15" ht="15.75">
      <c r="A151" s="498" t="s">
        <v>619</v>
      </c>
      <c r="B151" s="499" t="s">
        <v>536</v>
      </c>
      <c r="C151" s="172" t="s">
        <v>2</v>
      </c>
      <c r="D151" s="202" t="s">
        <v>606</v>
      </c>
      <c r="E151" s="202" t="s">
        <v>606</v>
      </c>
      <c r="F151" s="202" t="s">
        <v>606</v>
      </c>
      <c r="G151" s="202" t="s">
        <v>606</v>
      </c>
      <c r="H151" s="202" t="s">
        <v>606</v>
      </c>
      <c r="I151" s="202" t="s">
        <v>606</v>
      </c>
      <c r="J151" s="202" t="s">
        <v>606</v>
      </c>
      <c r="K151" s="202" t="s">
        <v>606</v>
      </c>
      <c r="L151" s="202" t="s">
        <v>606</v>
      </c>
      <c r="M151" s="202" t="s">
        <v>606</v>
      </c>
      <c r="N151" s="202" t="s">
        <v>606</v>
      </c>
      <c r="O151" s="202" t="s">
        <v>606</v>
      </c>
    </row>
    <row r="152" spans="1:15" ht="16.5" customHeight="1">
      <c r="A152" s="498"/>
      <c r="B152" s="499"/>
      <c r="C152" s="172" t="s">
        <v>515</v>
      </c>
      <c r="D152" s="202" t="s">
        <v>606</v>
      </c>
      <c r="E152" s="202" t="s">
        <v>606</v>
      </c>
      <c r="F152" s="202" t="s">
        <v>606</v>
      </c>
      <c r="G152" s="202" t="s">
        <v>606</v>
      </c>
      <c r="H152" s="202" t="s">
        <v>606</v>
      </c>
      <c r="I152" s="202" t="s">
        <v>606</v>
      </c>
      <c r="J152" s="202" t="s">
        <v>606</v>
      </c>
      <c r="K152" s="202" t="s">
        <v>606</v>
      </c>
      <c r="L152" s="202" t="s">
        <v>606</v>
      </c>
      <c r="M152" s="202" t="s">
        <v>606</v>
      </c>
      <c r="N152" s="202" t="s">
        <v>606</v>
      </c>
      <c r="O152" s="202" t="s">
        <v>606</v>
      </c>
    </row>
    <row r="153" spans="1:15" ht="16.5" customHeight="1">
      <c r="A153" s="498"/>
      <c r="B153" s="499"/>
      <c r="C153" s="172" t="s">
        <v>516</v>
      </c>
      <c r="D153" s="202" t="s">
        <v>606</v>
      </c>
      <c r="E153" s="202" t="s">
        <v>606</v>
      </c>
      <c r="F153" s="202" t="s">
        <v>606</v>
      </c>
      <c r="G153" s="202" t="s">
        <v>606</v>
      </c>
      <c r="H153" s="202" t="s">
        <v>606</v>
      </c>
      <c r="I153" s="202" t="s">
        <v>606</v>
      </c>
      <c r="J153" s="202" t="s">
        <v>606</v>
      </c>
      <c r="K153" s="202" t="s">
        <v>606</v>
      </c>
      <c r="L153" s="202" t="s">
        <v>606</v>
      </c>
      <c r="M153" s="202" t="s">
        <v>606</v>
      </c>
      <c r="N153" s="202" t="s">
        <v>606</v>
      </c>
      <c r="O153" s="202" t="s">
        <v>606</v>
      </c>
    </row>
    <row r="154" spans="1:15" ht="21.75" customHeight="1">
      <c r="A154" s="498"/>
      <c r="B154" s="499"/>
      <c r="C154" s="172" t="s">
        <v>626</v>
      </c>
      <c r="D154" s="202" t="s">
        <v>606</v>
      </c>
      <c r="E154" s="202" t="s">
        <v>606</v>
      </c>
      <c r="F154" s="202" t="s">
        <v>606</v>
      </c>
      <c r="G154" s="202" t="s">
        <v>606</v>
      </c>
      <c r="H154" s="202" t="s">
        <v>606</v>
      </c>
      <c r="I154" s="202" t="s">
        <v>606</v>
      </c>
      <c r="J154" s="202" t="s">
        <v>606</v>
      </c>
      <c r="K154" s="202" t="s">
        <v>606</v>
      </c>
      <c r="L154" s="202" t="s">
        <v>606</v>
      </c>
      <c r="M154" s="202" t="s">
        <v>606</v>
      </c>
      <c r="N154" s="202" t="s">
        <v>606</v>
      </c>
      <c r="O154" s="202" t="s">
        <v>606</v>
      </c>
    </row>
    <row r="155" spans="1:15" ht="34.5" customHeight="1">
      <c r="A155" s="173" t="s">
        <v>533</v>
      </c>
      <c r="B155" s="172" t="s">
        <v>552</v>
      </c>
      <c r="C155" s="172" t="s">
        <v>606</v>
      </c>
      <c r="D155" s="172" t="s">
        <v>606</v>
      </c>
      <c r="E155" s="172" t="s">
        <v>606</v>
      </c>
      <c r="F155" s="172" t="s">
        <v>606</v>
      </c>
      <c r="G155" s="172" t="s">
        <v>606</v>
      </c>
      <c r="H155" s="172" t="s">
        <v>606</v>
      </c>
      <c r="I155" s="172" t="s">
        <v>606</v>
      </c>
      <c r="J155" s="172" t="s">
        <v>606</v>
      </c>
      <c r="K155" s="172" t="s">
        <v>606</v>
      </c>
      <c r="L155" s="172" t="s">
        <v>606</v>
      </c>
      <c r="M155" s="172" t="s">
        <v>606</v>
      </c>
      <c r="N155" s="172" t="s">
        <v>606</v>
      </c>
      <c r="O155" s="172" t="s">
        <v>606</v>
      </c>
    </row>
    <row r="156" spans="1:15" ht="18.75">
      <c r="A156" s="173" t="s">
        <v>615</v>
      </c>
      <c r="B156" s="172" t="s">
        <v>615</v>
      </c>
      <c r="C156" s="172"/>
      <c r="D156" s="172"/>
      <c r="E156" s="172"/>
      <c r="F156" s="172"/>
      <c r="G156" s="172"/>
      <c r="H156" s="172"/>
      <c r="I156" s="172"/>
      <c r="J156" s="156"/>
      <c r="K156" s="156"/>
      <c r="L156" s="156"/>
      <c r="M156" s="156"/>
      <c r="N156" s="156"/>
      <c r="O156" s="156"/>
    </row>
    <row r="158" spans="1:15" ht="18">
      <c r="B158" s="10" t="s">
        <v>644</v>
      </c>
    </row>
    <row r="159" spans="1:15" ht="18">
      <c r="B159" s="10" t="s">
        <v>543</v>
      </c>
    </row>
    <row r="160" spans="1:15" ht="18">
      <c r="B160" s="10" t="s">
        <v>645</v>
      </c>
    </row>
    <row r="161" spans="2:2" ht="18">
      <c r="B161" s="10" t="s">
        <v>628</v>
      </c>
    </row>
    <row r="162" spans="2:2" ht="18">
      <c r="B162" s="10" t="s">
        <v>627</v>
      </c>
    </row>
  </sheetData>
  <mergeCells count="110">
    <mergeCell ref="A147:A150"/>
    <mergeCell ref="B147:B150"/>
    <mergeCell ref="A151:A154"/>
    <mergeCell ref="B151:B154"/>
    <mergeCell ref="G15:G16"/>
    <mergeCell ref="B15:B16"/>
    <mergeCell ref="C15:C16"/>
    <mergeCell ref="A15:A16"/>
    <mergeCell ref="H15:I15"/>
    <mergeCell ref="B24:B25"/>
    <mergeCell ref="A38:A39"/>
    <mergeCell ref="B38:B39"/>
    <mergeCell ref="A40:A41"/>
    <mergeCell ref="B40:B41"/>
    <mergeCell ref="A42:A43"/>
    <mergeCell ref="B42:B43"/>
    <mergeCell ref="A32:A33"/>
    <mergeCell ref="B32:B33"/>
    <mergeCell ref="A34:A35"/>
    <mergeCell ref="B34:B35"/>
    <mergeCell ref="A36:A37"/>
    <mergeCell ref="B36:B37"/>
    <mergeCell ref="A55:A58"/>
    <mergeCell ref="B55:B58"/>
    <mergeCell ref="A4:P4"/>
    <mergeCell ref="A5:P5"/>
    <mergeCell ref="A7:P7"/>
    <mergeCell ref="A8:P8"/>
    <mergeCell ref="A9:P9"/>
    <mergeCell ref="A10:P10"/>
    <mergeCell ref="B67:B70"/>
    <mergeCell ref="A67:A70"/>
    <mergeCell ref="A14:AG14"/>
    <mergeCell ref="J15:K15"/>
    <mergeCell ref="L15:M15"/>
    <mergeCell ref="N15:O15"/>
    <mergeCell ref="D15:F15"/>
    <mergeCell ref="A26:A27"/>
    <mergeCell ref="B26:B27"/>
    <mergeCell ref="A28:A29"/>
    <mergeCell ref="B28:B29"/>
    <mergeCell ref="A30:A31"/>
    <mergeCell ref="B30:B31"/>
    <mergeCell ref="A20:A21"/>
    <mergeCell ref="B20:B21"/>
    <mergeCell ref="A22:A23"/>
    <mergeCell ref="B22:B23"/>
    <mergeCell ref="A24:A25"/>
    <mergeCell ref="A59:A62"/>
    <mergeCell ref="B59:B62"/>
    <mergeCell ref="A63:A66"/>
    <mergeCell ref="B63:B66"/>
    <mergeCell ref="A44:A45"/>
    <mergeCell ref="B44:B45"/>
    <mergeCell ref="A46:A47"/>
    <mergeCell ref="B46:B47"/>
    <mergeCell ref="A48:A49"/>
    <mergeCell ref="B48:B49"/>
    <mergeCell ref="A88:A89"/>
    <mergeCell ref="B88:B89"/>
    <mergeCell ref="A90:A91"/>
    <mergeCell ref="B90:B91"/>
    <mergeCell ref="A92:A93"/>
    <mergeCell ref="B92:B93"/>
    <mergeCell ref="A71:A74"/>
    <mergeCell ref="B71:B74"/>
    <mergeCell ref="A75:A78"/>
    <mergeCell ref="B75:B78"/>
    <mergeCell ref="A83:A86"/>
    <mergeCell ref="B83:B86"/>
    <mergeCell ref="A79:A82"/>
    <mergeCell ref="B79:B82"/>
    <mergeCell ref="A110:A111"/>
    <mergeCell ref="B110:B111"/>
    <mergeCell ref="A100:A101"/>
    <mergeCell ref="B100:B101"/>
    <mergeCell ref="A102:A103"/>
    <mergeCell ref="B102:B103"/>
    <mergeCell ref="A104:A105"/>
    <mergeCell ref="B104:B105"/>
    <mergeCell ref="A94:A95"/>
    <mergeCell ref="B94:B95"/>
    <mergeCell ref="A96:A97"/>
    <mergeCell ref="B96:B97"/>
    <mergeCell ref="A98:A99"/>
    <mergeCell ref="B98:B99"/>
    <mergeCell ref="A12:O12"/>
    <mergeCell ref="A13:O13"/>
    <mergeCell ref="A135:A138"/>
    <mergeCell ref="B135:B138"/>
    <mergeCell ref="A139:A142"/>
    <mergeCell ref="B139:B142"/>
    <mergeCell ref="A143:A146"/>
    <mergeCell ref="B143:B146"/>
    <mergeCell ref="A123:A126"/>
    <mergeCell ref="B123:B126"/>
    <mergeCell ref="A127:A130"/>
    <mergeCell ref="B127:B130"/>
    <mergeCell ref="A131:A134"/>
    <mergeCell ref="B131:B134"/>
    <mergeCell ref="A112:A113"/>
    <mergeCell ref="B112:B113"/>
    <mergeCell ref="A114:A115"/>
    <mergeCell ref="B114:B115"/>
    <mergeCell ref="A116:A117"/>
    <mergeCell ref="B116:B117"/>
    <mergeCell ref="A106:A107"/>
    <mergeCell ref="B106:B107"/>
    <mergeCell ref="A108:A109"/>
    <mergeCell ref="B108:B109"/>
  </mergeCells>
  <printOptions horizontalCentered="1"/>
  <pageMargins left="0.70866141732283472" right="0.70866141732283472" top="0.74803149606299213" bottom="0.74803149606299213" header="0.31496062992125984" footer="0.31496062992125984"/>
  <pageSetup paperSize="8" scale="61" firstPageNumber="3" fitToWidth="2" orientation="landscape" useFirstPageNumber="1" r:id="rId1"/>
  <headerFooter>
    <oddHeader>&amp;C&amp;P</oddHeader>
  </headerFooter>
  <rowBreaks count="2" manualBreakCount="2">
    <brk id="39" max="14" man="1"/>
    <brk id="86" max="14" man="1"/>
  </rowBreaks>
  <colBreaks count="1" manualBreakCount="1">
    <brk id="15" max="153" man="1"/>
  </colBreaks>
</worksheet>
</file>

<file path=xl/worksheets/sheet17.xml><?xml version="1.0" encoding="utf-8"?>
<worksheet xmlns="http://schemas.openxmlformats.org/spreadsheetml/2006/main" xmlns:r="http://schemas.openxmlformats.org/officeDocument/2006/relationships">
  <sheetPr>
    <tabColor theme="0"/>
  </sheetPr>
  <dimension ref="A1:AG39"/>
  <sheetViews>
    <sheetView zoomScaleNormal="100" zoomScaleSheetLayoutView="70" workbookViewId="0">
      <selection activeCell="J22" sqref="J22"/>
    </sheetView>
  </sheetViews>
  <sheetFormatPr defaultRowHeight="15"/>
  <cols>
    <col min="1" max="1" width="12.5" style="163" customWidth="1"/>
    <col min="2" max="2" width="25.5" style="7" customWidth="1"/>
    <col min="3" max="3" width="20.625" style="7" customWidth="1"/>
    <col min="4" max="4" width="20.375" style="7" customWidth="1"/>
    <col min="5" max="5" width="19.75" style="7" customWidth="1"/>
    <col min="6" max="6" width="22.875" style="7" customWidth="1"/>
    <col min="7" max="7" width="19.625" style="7" customWidth="1"/>
    <col min="8" max="8" width="17.375" style="7" customWidth="1"/>
    <col min="9" max="9" width="23.375" style="7" customWidth="1"/>
    <col min="10" max="10" width="12.75" style="7" customWidth="1"/>
    <col min="11" max="12" width="17.375" style="7" customWidth="1"/>
    <col min="13" max="13" width="18.5" style="7" customWidth="1"/>
    <col min="14" max="14" width="21.5" style="7" customWidth="1"/>
    <col min="15" max="15" width="7.75" style="7" customWidth="1"/>
    <col min="16" max="16" width="9" style="7" customWidth="1"/>
    <col min="17" max="17" width="17.75" style="7" customWidth="1"/>
    <col min="18" max="18" width="18.375" style="7" customWidth="1"/>
    <col min="19" max="19" width="9.125" style="7" customWidth="1"/>
    <col min="20" max="20" width="9" style="7" customWidth="1"/>
    <col min="21" max="21" width="22" style="7" customWidth="1"/>
    <col min="22" max="22" width="22.625" style="7" customWidth="1"/>
    <col min="23" max="23" width="14.875" style="7" customWidth="1"/>
    <col min="24" max="24" width="10.625" style="103" customWidth="1"/>
    <col min="25" max="25" width="9.25" style="103" customWidth="1"/>
    <col min="26" max="26" width="11.125" style="103" customWidth="1"/>
    <col min="27" max="27" width="11.875" style="103" customWidth="1"/>
    <col min="28" max="28" width="15.625" style="103" customWidth="1"/>
    <col min="29" max="30" width="15.875" style="103" customWidth="1"/>
    <col min="31" max="31" width="20.75" style="103" customWidth="1"/>
    <col min="32" max="32" width="18.375" style="103" customWidth="1"/>
    <col min="33" max="33" width="29" style="103" customWidth="1"/>
    <col min="34" max="253" width="9" style="103"/>
    <col min="254" max="254" width="3.875" style="103" bestFit="1" customWidth="1"/>
    <col min="255" max="255" width="16" style="103" bestFit="1" customWidth="1"/>
    <col min="256" max="256" width="16.625" style="103" bestFit="1" customWidth="1"/>
    <col min="257" max="257" width="13.5" style="103" bestFit="1" customWidth="1"/>
    <col min="258" max="259" width="10.875" style="103" bestFit="1" customWidth="1"/>
    <col min="260" max="260" width="6.25" style="103" bestFit="1" customWidth="1"/>
    <col min="261" max="261" width="8.875" style="103" bestFit="1" customWidth="1"/>
    <col min="262" max="262" width="13.875" style="103" bestFit="1" customWidth="1"/>
    <col min="263" max="263" width="13.25" style="103" bestFit="1" customWidth="1"/>
    <col min="264" max="264" width="16" style="103" bestFit="1" customWidth="1"/>
    <col min="265" max="265" width="11.625" style="103" bestFit="1" customWidth="1"/>
    <col min="266" max="266" width="16.875" style="103" customWidth="1"/>
    <col min="267" max="267" width="13.25" style="103" customWidth="1"/>
    <col min="268" max="268" width="18.375" style="103" bestFit="1" customWidth="1"/>
    <col min="269" max="269" width="15" style="103" bestFit="1" customWidth="1"/>
    <col min="270" max="270" width="14.75" style="103" bestFit="1" customWidth="1"/>
    <col min="271" max="271" width="14.625" style="103" bestFit="1" customWidth="1"/>
    <col min="272" max="272" width="13.75" style="103" bestFit="1" customWidth="1"/>
    <col min="273" max="273" width="14.25" style="103" bestFit="1" customWidth="1"/>
    <col min="274" max="274" width="15.125" style="103" customWidth="1"/>
    <col min="275" max="275" width="20.5" style="103" bestFit="1" customWidth="1"/>
    <col min="276" max="276" width="27.875" style="103" bestFit="1" customWidth="1"/>
    <col min="277" max="277" width="6.875" style="103" bestFit="1" customWidth="1"/>
    <col min="278" max="278" width="5" style="103" bestFit="1" customWidth="1"/>
    <col min="279" max="279" width="8" style="103" bestFit="1" customWidth="1"/>
    <col min="280" max="280" width="11.875" style="103" bestFit="1" customWidth="1"/>
    <col min="281" max="509" width="9" style="103"/>
    <col min="510" max="510" width="3.875" style="103" bestFit="1" customWidth="1"/>
    <col min="511" max="511" width="16" style="103" bestFit="1" customWidth="1"/>
    <col min="512" max="512" width="16.625" style="103" bestFit="1" customWidth="1"/>
    <col min="513" max="513" width="13.5" style="103" bestFit="1" customWidth="1"/>
    <col min="514" max="515" width="10.875" style="103" bestFit="1" customWidth="1"/>
    <col min="516" max="516" width="6.25" style="103" bestFit="1" customWidth="1"/>
    <col min="517" max="517" width="8.875" style="103" bestFit="1" customWidth="1"/>
    <col min="518" max="518" width="13.875" style="103" bestFit="1" customWidth="1"/>
    <col min="519" max="519" width="13.25" style="103" bestFit="1" customWidth="1"/>
    <col min="520" max="520" width="16" style="103" bestFit="1" customWidth="1"/>
    <col min="521" max="521" width="11.625" style="103" bestFit="1" customWidth="1"/>
    <col min="522" max="522" width="16.875" style="103" customWidth="1"/>
    <col min="523" max="523" width="13.25" style="103" customWidth="1"/>
    <col min="524" max="524" width="18.375" style="103" bestFit="1" customWidth="1"/>
    <col min="525" max="525" width="15" style="103" bestFit="1" customWidth="1"/>
    <col min="526" max="526" width="14.75" style="103" bestFit="1" customWidth="1"/>
    <col min="527" max="527" width="14.625" style="103" bestFit="1" customWidth="1"/>
    <col min="528" max="528" width="13.75" style="103" bestFit="1" customWidth="1"/>
    <col min="529" max="529" width="14.25" style="103" bestFit="1" customWidth="1"/>
    <col min="530" max="530" width="15.125" style="103" customWidth="1"/>
    <col min="531" max="531" width="20.5" style="103" bestFit="1" customWidth="1"/>
    <col min="532" max="532" width="27.875" style="103" bestFit="1" customWidth="1"/>
    <col min="533" max="533" width="6.875" style="103" bestFit="1" customWidth="1"/>
    <col min="534" max="534" width="5" style="103" bestFit="1" customWidth="1"/>
    <col min="535" max="535" width="8" style="103" bestFit="1" customWidth="1"/>
    <col min="536" max="536" width="11.875" style="103" bestFit="1" customWidth="1"/>
    <col min="537" max="765" width="9" style="103"/>
    <col min="766" max="766" width="3.875" style="103" bestFit="1" customWidth="1"/>
    <col min="767" max="767" width="16" style="103" bestFit="1" customWidth="1"/>
    <col min="768" max="768" width="16.625" style="103" bestFit="1" customWidth="1"/>
    <col min="769" max="769" width="13.5" style="103" bestFit="1" customWidth="1"/>
    <col min="770" max="771" width="10.875" style="103" bestFit="1" customWidth="1"/>
    <col min="772" max="772" width="6.25" style="103" bestFit="1" customWidth="1"/>
    <col min="773" max="773" width="8.875" style="103" bestFit="1" customWidth="1"/>
    <col min="774" max="774" width="13.875" style="103" bestFit="1" customWidth="1"/>
    <col min="775" max="775" width="13.25" style="103" bestFit="1" customWidth="1"/>
    <col min="776" max="776" width="16" style="103" bestFit="1" customWidth="1"/>
    <col min="777" max="777" width="11.625" style="103" bestFit="1" customWidth="1"/>
    <col min="778" max="778" width="16.875" style="103" customWidth="1"/>
    <col min="779" max="779" width="13.25" style="103" customWidth="1"/>
    <col min="780" max="780" width="18.375" style="103" bestFit="1" customWidth="1"/>
    <col min="781" max="781" width="15" style="103" bestFit="1" customWidth="1"/>
    <col min="782" max="782" width="14.75" style="103" bestFit="1" customWidth="1"/>
    <col min="783" max="783" width="14.625" style="103" bestFit="1" customWidth="1"/>
    <col min="784" max="784" width="13.75" style="103" bestFit="1" customWidth="1"/>
    <col min="785" max="785" width="14.25" style="103" bestFit="1" customWidth="1"/>
    <col min="786" max="786" width="15.125" style="103" customWidth="1"/>
    <col min="787" max="787" width="20.5" style="103" bestFit="1" customWidth="1"/>
    <col min="788" max="788" width="27.875" style="103" bestFit="1" customWidth="1"/>
    <col min="789" max="789" width="6.875" style="103" bestFit="1" customWidth="1"/>
    <col min="790" max="790" width="5" style="103" bestFit="1" customWidth="1"/>
    <col min="791" max="791" width="8" style="103" bestFit="1" customWidth="1"/>
    <col min="792" max="792" width="11.875" style="103" bestFit="1" customWidth="1"/>
    <col min="793" max="1021" width="9" style="103"/>
    <col min="1022" max="1022" width="3.875" style="103" bestFit="1" customWidth="1"/>
    <col min="1023" max="1023" width="16" style="103" bestFit="1" customWidth="1"/>
    <col min="1024" max="1024" width="16.625" style="103" bestFit="1" customWidth="1"/>
    <col min="1025" max="1025" width="13.5" style="103" bestFit="1" customWidth="1"/>
    <col min="1026" max="1027" width="10.875" style="103" bestFit="1" customWidth="1"/>
    <col min="1028" max="1028" width="6.25" style="103" bestFit="1" customWidth="1"/>
    <col min="1029" max="1029" width="8.875" style="103" bestFit="1" customWidth="1"/>
    <col min="1030" max="1030" width="13.875" style="103" bestFit="1" customWidth="1"/>
    <col min="1031" max="1031" width="13.25" style="103" bestFit="1" customWidth="1"/>
    <col min="1032" max="1032" width="16" style="103" bestFit="1" customWidth="1"/>
    <col min="1033" max="1033" width="11.625" style="103" bestFit="1" customWidth="1"/>
    <col min="1034" max="1034" width="16.875" style="103" customWidth="1"/>
    <col min="1035" max="1035" width="13.25" style="103" customWidth="1"/>
    <col min="1036" max="1036" width="18.375" style="103" bestFit="1" customWidth="1"/>
    <col min="1037" max="1037" width="15" style="103" bestFit="1" customWidth="1"/>
    <col min="1038" max="1038" width="14.75" style="103" bestFit="1" customWidth="1"/>
    <col min="1039" max="1039" width="14.625" style="103" bestFit="1" customWidth="1"/>
    <col min="1040" max="1040" width="13.75" style="103" bestFit="1" customWidth="1"/>
    <col min="1041" max="1041" width="14.25" style="103" bestFit="1" customWidth="1"/>
    <col min="1042" max="1042" width="15.125" style="103" customWidth="1"/>
    <col min="1043" max="1043" width="20.5" style="103" bestFit="1" customWidth="1"/>
    <col min="1044" max="1044" width="27.875" style="103" bestFit="1" customWidth="1"/>
    <col min="1045" max="1045" width="6.875" style="103" bestFit="1" customWidth="1"/>
    <col min="1046" max="1046" width="5" style="103" bestFit="1" customWidth="1"/>
    <col min="1047" max="1047" width="8" style="103" bestFit="1" customWidth="1"/>
    <col min="1048" max="1048" width="11.875" style="103" bestFit="1" customWidth="1"/>
    <col min="1049" max="1277" width="9" style="103"/>
    <col min="1278" max="1278" width="3.875" style="103" bestFit="1" customWidth="1"/>
    <col min="1279" max="1279" width="16" style="103" bestFit="1" customWidth="1"/>
    <col min="1280" max="1280" width="16.625" style="103" bestFit="1" customWidth="1"/>
    <col min="1281" max="1281" width="13.5" style="103" bestFit="1" customWidth="1"/>
    <col min="1282" max="1283" width="10.875" style="103" bestFit="1" customWidth="1"/>
    <col min="1284" max="1284" width="6.25" style="103" bestFit="1" customWidth="1"/>
    <col min="1285" max="1285" width="8.875" style="103" bestFit="1" customWidth="1"/>
    <col min="1286" max="1286" width="13.875" style="103" bestFit="1" customWidth="1"/>
    <col min="1287" max="1287" width="13.25" style="103" bestFit="1" customWidth="1"/>
    <col min="1288" max="1288" width="16" style="103" bestFit="1" customWidth="1"/>
    <col min="1289" max="1289" width="11.625" style="103" bestFit="1" customWidth="1"/>
    <col min="1290" max="1290" width="16.875" style="103" customWidth="1"/>
    <col min="1291" max="1291" width="13.25" style="103" customWidth="1"/>
    <col min="1292" max="1292" width="18.375" style="103" bestFit="1" customWidth="1"/>
    <col min="1293" max="1293" width="15" style="103" bestFit="1" customWidth="1"/>
    <col min="1294" max="1294" width="14.75" style="103" bestFit="1" customWidth="1"/>
    <col min="1295" max="1295" width="14.625" style="103" bestFit="1" customWidth="1"/>
    <col min="1296" max="1296" width="13.75" style="103" bestFit="1" customWidth="1"/>
    <col min="1297" max="1297" width="14.25" style="103" bestFit="1" customWidth="1"/>
    <col min="1298" max="1298" width="15.125" style="103" customWidth="1"/>
    <col min="1299" max="1299" width="20.5" style="103" bestFit="1" customWidth="1"/>
    <col min="1300" max="1300" width="27.875" style="103" bestFit="1" customWidth="1"/>
    <col min="1301" max="1301" width="6.875" style="103" bestFit="1" customWidth="1"/>
    <col min="1302" max="1302" width="5" style="103" bestFit="1" customWidth="1"/>
    <col min="1303" max="1303" width="8" style="103" bestFit="1" customWidth="1"/>
    <col min="1304" max="1304" width="11.875" style="103" bestFit="1" customWidth="1"/>
    <col min="1305" max="1533" width="9" style="103"/>
    <col min="1534" max="1534" width="3.875" style="103" bestFit="1" customWidth="1"/>
    <col min="1535" max="1535" width="16" style="103" bestFit="1" customWidth="1"/>
    <col min="1536" max="1536" width="16.625" style="103" bestFit="1" customWidth="1"/>
    <col min="1537" max="1537" width="13.5" style="103" bestFit="1" customWidth="1"/>
    <col min="1538" max="1539" width="10.875" style="103" bestFit="1" customWidth="1"/>
    <col min="1540" max="1540" width="6.25" style="103" bestFit="1" customWidth="1"/>
    <col min="1541" max="1541" width="8.875" style="103" bestFit="1" customWidth="1"/>
    <col min="1542" max="1542" width="13.875" style="103" bestFit="1" customWidth="1"/>
    <col min="1543" max="1543" width="13.25" style="103" bestFit="1" customWidth="1"/>
    <col min="1544" max="1544" width="16" style="103" bestFit="1" customWidth="1"/>
    <col min="1545" max="1545" width="11.625" style="103" bestFit="1" customWidth="1"/>
    <col min="1546" max="1546" width="16.875" style="103" customWidth="1"/>
    <col min="1547" max="1547" width="13.25" style="103" customWidth="1"/>
    <col min="1548" max="1548" width="18.375" style="103" bestFit="1" customWidth="1"/>
    <col min="1549" max="1549" width="15" style="103" bestFit="1" customWidth="1"/>
    <col min="1550" max="1550" width="14.75" style="103" bestFit="1" customWidth="1"/>
    <col min="1551" max="1551" width="14.625" style="103" bestFit="1" customWidth="1"/>
    <col min="1552" max="1552" width="13.75" style="103" bestFit="1" customWidth="1"/>
    <col min="1553" max="1553" width="14.25" style="103" bestFit="1" customWidth="1"/>
    <col min="1554" max="1554" width="15.125" style="103" customWidth="1"/>
    <col min="1555" max="1555" width="20.5" style="103" bestFit="1" customWidth="1"/>
    <col min="1556" max="1556" width="27.875" style="103" bestFit="1" customWidth="1"/>
    <col min="1557" max="1557" width="6.875" style="103" bestFit="1" customWidth="1"/>
    <col min="1558" max="1558" width="5" style="103" bestFit="1" customWidth="1"/>
    <col min="1559" max="1559" width="8" style="103" bestFit="1" customWidth="1"/>
    <col min="1560" max="1560" width="11.875" style="103" bestFit="1" customWidth="1"/>
    <col min="1561" max="1789" width="9" style="103"/>
    <col min="1790" max="1790" width="3.875" style="103" bestFit="1" customWidth="1"/>
    <col min="1791" max="1791" width="16" style="103" bestFit="1" customWidth="1"/>
    <col min="1792" max="1792" width="16.625" style="103" bestFit="1" customWidth="1"/>
    <col min="1793" max="1793" width="13.5" style="103" bestFit="1" customWidth="1"/>
    <col min="1794" max="1795" width="10.875" style="103" bestFit="1" customWidth="1"/>
    <col min="1796" max="1796" width="6.25" style="103" bestFit="1" customWidth="1"/>
    <col min="1797" max="1797" width="8.875" style="103" bestFit="1" customWidth="1"/>
    <col min="1798" max="1798" width="13.875" style="103" bestFit="1" customWidth="1"/>
    <col min="1799" max="1799" width="13.25" style="103" bestFit="1" customWidth="1"/>
    <col min="1800" max="1800" width="16" style="103" bestFit="1" customWidth="1"/>
    <col min="1801" max="1801" width="11.625" style="103" bestFit="1" customWidth="1"/>
    <col min="1802" max="1802" width="16.875" style="103" customWidth="1"/>
    <col min="1803" max="1803" width="13.25" style="103" customWidth="1"/>
    <col min="1804" max="1804" width="18.375" style="103" bestFit="1" customWidth="1"/>
    <col min="1805" max="1805" width="15" style="103" bestFit="1" customWidth="1"/>
    <col min="1806" max="1806" width="14.75" style="103" bestFit="1" customWidth="1"/>
    <col min="1807" max="1807" width="14.625" style="103" bestFit="1" customWidth="1"/>
    <col min="1808" max="1808" width="13.75" style="103" bestFit="1" customWidth="1"/>
    <col min="1809" max="1809" width="14.25" style="103" bestFit="1" customWidth="1"/>
    <col min="1810" max="1810" width="15.125" style="103" customWidth="1"/>
    <col min="1811" max="1811" width="20.5" style="103" bestFit="1" customWidth="1"/>
    <col min="1812" max="1812" width="27.875" style="103" bestFit="1" customWidth="1"/>
    <col min="1813" max="1813" width="6.875" style="103" bestFit="1" customWidth="1"/>
    <col min="1814" max="1814" width="5" style="103" bestFit="1" customWidth="1"/>
    <col min="1815" max="1815" width="8" style="103" bestFit="1" customWidth="1"/>
    <col min="1816" max="1816" width="11.875" style="103" bestFit="1" customWidth="1"/>
    <col min="1817" max="2045" width="9" style="103"/>
    <col min="2046" max="2046" width="3.875" style="103" bestFit="1" customWidth="1"/>
    <col min="2047" max="2047" width="16" style="103" bestFit="1" customWidth="1"/>
    <col min="2048" max="2048" width="16.625" style="103" bestFit="1" customWidth="1"/>
    <col min="2049" max="2049" width="13.5" style="103" bestFit="1" customWidth="1"/>
    <col min="2050" max="2051" width="10.875" style="103" bestFit="1" customWidth="1"/>
    <col min="2052" max="2052" width="6.25" style="103" bestFit="1" customWidth="1"/>
    <col min="2053" max="2053" width="8.875" style="103" bestFit="1" customWidth="1"/>
    <col min="2054" max="2054" width="13.875" style="103" bestFit="1" customWidth="1"/>
    <col min="2055" max="2055" width="13.25" style="103" bestFit="1" customWidth="1"/>
    <col min="2056" max="2056" width="16" style="103" bestFit="1" customWidth="1"/>
    <col min="2057" max="2057" width="11.625" style="103" bestFit="1" customWidth="1"/>
    <col min="2058" max="2058" width="16.875" style="103" customWidth="1"/>
    <col min="2059" max="2059" width="13.25" style="103" customWidth="1"/>
    <col min="2060" max="2060" width="18.375" style="103" bestFit="1" customWidth="1"/>
    <col min="2061" max="2061" width="15" style="103" bestFit="1" customWidth="1"/>
    <col min="2062" max="2062" width="14.75" style="103" bestFit="1" customWidth="1"/>
    <col min="2063" max="2063" width="14.625" style="103" bestFit="1" customWidth="1"/>
    <col min="2064" max="2064" width="13.75" style="103" bestFit="1" customWidth="1"/>
    <col min="2065" max="2065" width="14.25" style="103" bestFit="1" customWidth="1"/>
    <col min="2066" max="2066" width="15.125" style="103" customWidth="1"/>
    <col min="2067" max="2067" width="20.5" style="103" bestFit="1" customWidth="1"/>
    <col min="2068" max="2068" width="27.875" style="103" bestFit="1" customWidth="1"/>
    <col min="2069" max="2069" width="6.875" style="103" bestFit="1" customWidth="1"/>
    <col min="2070" max="2070" width="5" style="103" bestFit="1" customWidth="1"/>
    <col min="2071" max="2071" width="8" style="103" bestFit="1" customWidth="1"/>
    <col min="2072" max="2072" width="11.875" style="103" bestFit="1" customWidth="1"/>
    <col min="2073" max="2301" width="9" style="103"/>
    <col min="2302" max="2302" width="3.875" style="103" bestFit="1" customWidth="1"/>
    <col min="2303" max="2303" width="16" style="103" bestFit="1" customWidth="1"/>
    <col min="2304" max="2304" width="16.625" style="103" bestFit="1" customWidth="1"/>
    <col min="2305" max="2305" width="13.5" style="103" bestFit="1" customWidth="1"/>
    <col min="2306" max="2307" width="10.875" style="103" bestFit="1" customWidth="1"/>
    <col min="2308" max="2308" width="6.25" style="103" bestFit="1" customWidth="1"/>
    <col min="2309" max="2309" width="8.875" style="103" bestFit="1" customWidth="1"/>
    <col min="2310" max="2310" width="13.875" style="103" bestFit="1" customWidth="1"/>
    <col min="2311" max="2311" width="13.25" style="103" bestFit="1" customWidth="1"/>
    <col min="2312" max="2312" width="16" style="103" bestFit="1" customWidth="1"/>
    <col min="2313" max="2313" width="11.625" style="103" bestFit="1" customWidth="1"/>
    <col min="2314" max="2314" width="16.875" style="103" customWidth="1"/>
    <col min="2315" max="2315" width="13.25" style="103" customWidth="1"/>
    <col min="2316" max="2316" width="18.375" style="103" bestFit="1" customWidth="1"/>
    <col min="2317" max="2317" width="15" style="103" bestFit="1" customWidth="1"/>
    <col min="2318" max="2318" width="14.75" style="103" bestFit="1" customWidth="1"/>
    <col min="2319" max="2319" width="14.625" style="103" bestFit="1" customWidth="1"/>
    <col min="2320" max="2320" width="13.75" style="103" bestFit="1" customWidth="1"/>
    <col min="2321" max="2321" width="14.25" style="103" bestFit="1" customWidth="1"/>
    <col min="2322" max="2322" width="15.125" style="103" customWidth="1"/>
    <col min="2323" max="2323" width="20.5" style="103" bestFit="1" customWidth="1"/>
    <col min="2324" max="2324" width="27.875" style="103" bestFit="1" customWidth="1"/>
    <col min="2325" max="2325" width="6.875" style="103" bestFit="1" customWidth="1"/>
    <col min="2326" max="2326" width="5" style="103" bestFit="1" customWidth="1"/>
    <col min="2327" max="2327" width="8" style="103" bestFit="1" customWidth="1"/>
    <col min="2328" max="2328" width="11.875" style="103" bestFit="1" customWidth="1"/>
    <col min="2329" max="2557" width="9" style="103"/>
    <col min="2558" max="2558" width="3.875" style="103" bestFit="1" customWidth="1"/>
    <col min="2559" max="2559" width="16" style="103" bestFit="1" customWidth="1"/>
    <col min="2560" max="2560" width="16.625" style="103" bestFit="1" customWidth="1"/>
    <col min="2561" max="2561" width="13.5" style="103" bestFit="1" customWidth="1"/>
    <col min="2562" max="2563" width="10.875" style="103" bestFit="1" customWidth="1"/>
    <col min="2564" max="2564" width="6.25" style="103" bestFit="1" customWidth="1"/>
    <col min="2565" max="2565" width="8.875" style="103" bestFit="1" customWidth="1"/>
    <col min="2566" max="2566" width="13.875" style="103" bestFit="1" customWidth="1"/>
    <col min="2567" max="2567" width="13.25" style="103" bestFit="1" customWidth="1"/>
    <col min="2568" max="2568" width="16" style="103" bestFit="1" customWidth="1"/>
    <col min="2569" max="2569" width="11.625" style="103" bestFit="1" customWidth="1"/>
    <col min="2570" max="2570" width="16.875" style="103" customWidth="1"/>
    <col min="2571" max="2571" width="13.25" style="103" customWidth="1"/>
    <col min="2572" max="2572" width="18.375" style="103" bestFit="1" customWidth="1"/>
    <col min="2573" max="2573" width="15" style="103" bestFit="1" customWidth="1"/>
    <col min="2574" max="2574" width="14.75" style="103" bestFit="1" customWidth="1"/>
    <col min="2575" max="2575" width="14.625" style="103" bestFit="1" customWidth="1"/>
    <col min="2576" max="2576" width="13.75" style="103" bestFit="1" customWidth="1"/>
    <col min="2577" max="2577" width="14.25" style="103" bestFit="1" customWidth="1"/>
    <col min="2578" max="2578" width="15.125" style="103" customWidth="1"/>
    <col min="2579" max="2579" width="20.5" style="103" bestFit="1" customWidth="1"/>
    <col min="2580" max="2580" width="27.875" style="103" bestFit="1" customWidth="1"/>
    <col min="2581" max="2581" width="6.875" style="103" bestFit="1" customWidth="1"/>
    <col min="2582" max="2582" width="5" style="103" bestFit="1" customWidth="1"/>
    <col min="2583" max="2583" width="8" style="103" bestFit="1" customWidth="1"/>
    <col min="2584" max="2584" width="11.875" style="103" bestFit="1" customWidth="1"/>
    <col min="2585" max="2813" width="9" style="103"/>
    <col min="2814" max="2814" width="3.875" style="103" bestFit="1" customWidth="1"/>
    <col min="2815" max="2815" width="16" style="103" bestFit="1" customWidth="1"/>
    <col min="2816" max="2816" width="16.625" style="103" bestFit="1" customWidth="1"/>
    <col min="2817" max="2817" width="13.5" style="103" bestFit="1" customWidth="1"/>
    <col min="2818" max="2819" width="10.875" style="103" bestFit="1" customWidth="1"/>
    <col min="2820" max="2820" width="6.25" style="103" bestFit="1" customWidth="1"/>
    <col min="2821" max="2821" width="8.875" style="103" bestFit="1" customWidth="1"/>
    <col min="2822" max="2822" width="13.875" style="103" bestFit="1" customWidth="1"/>
    <col min="2823" max="2823" width="13.25" style="103" bestFit="1" customWidth="1"/>
    <col min="2824" max="2824" width="16" style="103" bestFit="1" customWidth="1"/>
    <col min="2825" max="2825" width="11.625" style="103" bestFit="1" customWidth="1"/>
    <col min="2826" max="2826" width="16.875" style="103" customWidth="1"/>
    <col min="2827" max="2827" width="13.25" style="103" customWidth="1"/>
    <col min="2828" max="2828" width="18.375" style="103" bestFit="1" customWidth="1"/>
    <col min="2829" max="2829" width="15" style="103" bestFit="1" customWidth="1"/>
    <col min="2830" max="2830" width="14.75" style="103" bestFit="1" customWidth="1"/>
    <col min="2831" max="2831" width="14.625" style="103" bestFit="1" customWidth="1"/>
    <col min="2832" max="2832" width="13.75" style="103" bestFit="1" customWidth="1"/>
    <col min="2833" max="2833" width="14.25" style="103" bestFit="1" customWidth="1"/>
    <col min="2834" max="2834" width="15.125" style="103" customWidth="1"/>
    <col min="2835" max="2835" width="20.5" style="103" bestFit="1" customWidth="1"/>
    <col min="2836" max="2836" width="27.875" style="103" bestFit="1" customWidth="1"/>
    <col min="2837" max="2837" width="6.875" style="103" bestFit="1" customWidth="1"/>
    <col min="2838" max="2838" width="5" style="103" bestFit="1" customWidth="1"/>
    <col min="2839" max="2839" width="8" style="103" bestFit="1" customWidth="1"/>
    <col min="2840" max="2840" width="11.875" style="103" bestFit="1" customWidth="1"/>
    <col min="2841" max="3069" width="9" style="103"/>
    <col min="3070" max="3070" width="3.875" style="103" bestFit="1" customWidth="1"/>
    <col min="3071" max="3071" width="16" style="103" bestFit="1" customWidth="1"/>
    <col min="3072" max="3072" width="16.625" style="103" bestFit="1" customWidth="1"/>
    <col min="3073" max="3073" width="13.5" style="103" bestFit="1" customWidth="1"/>
    <col min="3074" max="3075" width="10.875" style="103" bestFit="1" customWidth="1"/>
    <col min="3076" max="3076" width="6.25" style="103" bestFit="1" customWidth="1"/>
    <col min="3077" max="3077" width="8.875" style="103" bestFit="1" customWidth="1"/>
    <col min="3078" max="3078" width="13.875" style="103" bestFit="1" customWidth="1"/>
    <col min="3079" max="3079" width="13.25" style="103" bestFit="1" customWidth="1"/>
    <col min="3080" max="3080" width="16" style="103" bestFit="1" customWidth="1"/>
    <col min="3081" max="3081" width="11.625" style="103" bestFit="1" customWidth="1"/>
    <col min="3082" max="3082" width="16.875" style="103" customWidth="1"/>
    <col min="3083" max="3083" width="13.25" style="103" customWidth="1"/>
    <col min="3084" max="3084" width="18.375" style="103" bestFit="1" customWidth="1"/>
    <col min="3085" max="3085" width="15" style="103" bestFit="1" customWidth="1"/>
    <col min="3086" max="3086" width="14.75" style="103" bestFit="1" customWidth="1"/>
    <col min="3087" max="3087" width="14.625" style="103" bestFit="1" customWidth="1"/>
    <col min="3088" max="3088" width="13.75" style="103" bestFit="1" customWidth="1"/>
    <col min="3089" max="3089" width="14.25" style="103" bestFit="1" customWidth="1"/>
    <col min="3090" max="3090" width="15.125" style="103" customWidth="1"/>
    <col min="3091" max="3091" width="20.5" style="103" bestFit="1" customWidth="1"/>
    <col min="3092" max="3092" width="27.875" style="103" bestFit="1" customWidth="1"/>
    <col min="3093" max="3093" width="6.875" style="103" bestFit="1" customWidth="1"/>
    <col min="3094" max="3094" width="5" style="103" bestFit="1" customWidth="1"/>
    <col min="3095" max="3095" width="8" style="103" bestFit="1" customWidth="1"/>
    <col min="3096" max="3096" width="11.875" style="103" bestFit="1" customWidth="1"/>
    <col min="3097" max="3325" width="9" style="103"/>
    <col min="3326" max="3326" width="3.875" style="103" bestFit="1" customWidth="1"/>
    <col min="3327" max="3327" width="16" style="103" bestFit="1" customWidth="1"/>
    <col min="3328" max="3328" width="16.625" style="103" bestFit="1" customWidth="1"/>
    <col min="3329" max="3329" width="13.5" style="103" bestFit="1" customWidth="1"/>
    <col min="3330" max="3331" width="10.875" style="103" bestFit="1" customWidth="1"/>
    <col min="3332" max="3332" width="6.25" style="103" bestFit="1" customWidth="1"/>
    <col min="3333" max="3333" width="8.875" style="103" bestFit="1" customWidth="1"/>
    <col min="3334" max="3334" width="13.875" style="103" bestFit="1" customWidth="1"/>
    <col min="3335" max="3335" width="13.25" style="103" bestFit="1" customWidth="1"/>
    <col min="3336" max="3336" width="16" style="103" bestFit="1" customWidth="1"/>
    <col min="3337" max="3337" width="11.625" style="103" bestFit="1" customWidth="1"/>
    <col min="3338" max="3338" width="16.875" style="103" customWidth="1"/>
    <col min="3339" max="3339" width="13.25" style="103" customWidth="1"/>
    <col min="3340" max="3340" width="18.375" style="103" bestFit="1" customWidth="1"/>
    <col min="3341" max="3341" width="15" style="103" bestFit="1" customWidth="1"/>
    <col min="3342" max="3342" width="14.75" style="103" bestFit="1" customWidth="1"/>
    <col min="3343" max="3343" width="14.625" style="103" bestFit="1" customWidth="1"/>
    <col min="3344" max="3344" width="13.75" style="103" bestFit="1" customWidth="1"/>
    <col min="3345" max="3345" width="14.25" style="103" bestFit="1" customWidth="1"/>
    <col min="3346" max="3346" width="15.125" style="103" customWidth="1"/>
    <col min="3347" max="3347" width="20.5" style="103" bestFit="1" customWidth="1"/>
    <col min="3348" max="3348" width="27.875" style="103" bestFit="1" customWidth="1"/>
    <col min="3349" max="3349" width="6.875" style="103" bestFit="1" customWidth="1"/>
    <col min="3350" max="3350" width="5" style="103" bestFit="1" customWidth="1"/>
    <col min="3351" max="3351" width="8" style="103" bestFit="1" customWidth="1"/>
    <col min="3352" max="3352" width="11.875" style="103" bestFit="1" customWidth="1"/>
    <col min="3353" max="3581" width="9" style="103"/>
    <col min="3582" max="3582" width="3.875" style="103" bestFit="1" customWidth="1"/>
    <col min="3583" max="3583" width="16" style="103" bestFit="1" customWidth="1"/>
    <col min="3584" max="3584" width="16.625" style="103" bestFit="1" customWidth="1"/>
    <col min="3585" max="3585" width="13.5" style="103" bestFit="1" customWidth="1"/>
    <col min="3586" max="3587" width="10.875" style="103" bestFit="1" customWidth="1"/>
    <col min="3588" max="3588" width="6.25" style="103" bestFit="1" customWidth="1"/>
    <col min="3589" max="3589" width="8.875" style="103" bestFit="1" customWidth="1"/>
    <col min="3590" max="3590" width="13.875" style="103" bestFit="1" customWidth="1"/>
    <col min="3591" max="3591" width="13.25" style="103" bestFit="1" customWidth="1"/>
    <col min="3592" max="3592" width="16" style="103" bestFit="1" customWidth="1"/>
    <col min="3593" max="3593" width="11.625" style="103" bestFit="1" customWidth="1"/>
    <col min="3594" max="3594" width="16.875" style="103" customWidth="1"/>
    <col min="3595" max="3595" width="13.25" style="103" customWidth="1"/>
    <col min="3596" max="3596" width="18.375" style="103" bestFit="1" customWidth="1"/>
    <col min="3597" max="3597" width="15" style="103" bestFit="1" customWidth="1"/>
    <col min="3598" max="3598" width="14.75" style="103" bestFit="1" customWidth="1"/>
    <col min="3599" max="3599" width="14.625" style="103" bestFit="1" customWidth="1"/>
    <col min="3600" max="3600" width="13.75" style="103" bestFit="1" customWidth="1"/>
    <col min="3601" max="3601" width="14.25" style="103" bestFit="1" customWidth="1"/>
    <col min="3602" max="3602" width="15.125" style="103" customWidth="1"/>
    <col min="3603" max="3603" width="20.5" style="103" bestFit="1" customWidth="1"/>
    <col min="3604" max="3604" width="27.875" style="103" bestFit="1" customWidth="1"/>
    <col min="3605" max="3605" width="6.875" style="103" bestFit="1" customWidth="1"/>
    <col min="3606" max="3606" width="5" style="103" bestFit="1" customWidth="1"/>
    <col min="3607" max="3607" width="8" style="103" bestFit="1" customWidth="1"/>
    <col min="3608" max="3608" width="11.875" style="103" bestFit="1" customWidth="1"/>
    <col min="3609" max="3837" width="9" style="103"/>
    <col min="3838" max="3838" width="3.875" style="103" bestFit="1" customWidth="1"/>
    <col min="3839" max="3839" width="16" style="103" bestFit="1" customWidth="1"/>
    <col min="3840" max="3840" width="16.625" style="103" bestFit="1" customWidth="1"/>
    <col min="3841" max="3841" width="13.5" style="103" bestFit="1" customWidth="1"/>
    <col min="3842" max="3843" width="10.875" style="103" bestFit="1" customWidth="1"/>
    <col min="3844" max="3844" width="6.25" style="103" bestFit="1" customWidth="1"/>
    <col min="3845" max="3845" width="8.875" style="103" bestFit="1" customWidth="1"/>
    <col min="3846" max="3846" width="13.875" style="103" bestFit="1" customWidth="1"/>
    <col min="3847" max="3847" width="13.25" style="103" bestFit="1" customWidth="1"/>
    <col min="3848" max="3848" width="16" style="103" bestFit="1" customWidth="1"/>
    <col min="3849" max="3849" width="11.625" style="103" bestFit="1" customWidth="1"/>
    <col min="3850" max="3850" width="16.875" style="103" customWidth="1"/>
    <col min="3851" max="3851" width="13.25" style="103" customWidth="1"/>
    <col min="3852" max="3852" width="18.375" style="103" bestFit="1" customWidth="1"/>
    <col min="3853" max="3853" width="15" style="103" bestFit="1" customWidth="1"/>
    <col min="3854" max="3854" width="14.75" style="103" bestFit="1" customWidth="1"/>
    <col min="3855" max="3855" width="14.625" style="103" bestFit="1" customWidth="1"/>
    <col min="3856" max="3856" width="13.75" style="103" bestFit="1" customWidth="1"/>
    <col min="3857" max="3857" width="14.25" style="103" bestFit="1" customWidth="1"/>
    <col min="3858" max="3858" width="15.125" style="103" customWidth="1"/>
    <col min="3859" max="3859" width="20.5" style="103" bestFit="1" customWidth="1"/>
    <col min="3860" max="3860" width="27.875" style="103" bestFit="1" customWidth="1"/>
    <col min="3861" max="3861" width="6.875" style="103" bestFit="1" customWidth="1"/>
    <col min="3862" max="3862" width="5" style="103" bestFit="1" customWidth="1"/>
    <col min="3863" max="3863" width="8" style="103" bestFit="1" customWidth="1"/>
    <col min="3864" max="3864" width="11.875" style="103" bestFit="1" customWidth="1"/>
    <col min="3865" max="4093" width="9" style="103"/>
    <col min="4094" max="4094" width="3.875" style="103" bestFit="1" customWidth="1"/>
    <col min="4095" max="4095" width="16" style="103" bestFit="1" customWidth="1"/>
    <col min="4096" max="4096" width="16.625" style="103" bestFit="1" customWidth="1"/>
    <col min="4097" max="4097" width="13.5" style="103" bestFit="1" customWidth="1"/>
    <col min="4098" max="4099" width="10.875" style="103" bestFit="1" customWidth="1"/>
    <col min="4100" max="4100" width="6.25" style="103" bestFit="1" customWidth="1"/>
    <col min="4101" max="4101" width="8.875" style="103" bestFit="1" customWidth="1"/>
    <col min="4102" max="4102" width="13.875" style="103" bestFit="1" customWidth="1"/>
    <col min="4103" max="4103" width="13.25" style="103" bestFit="1" customWidth="1"/>
    <col min="4104" max="4104" width="16" style="103" bestFit="1" customWidth="1"/>
    <col min="4105" max="4105" width="11.625" style="103" bestFit="1" customWidth="1"/>
    <col min="4106" max="4106" width="16.875" style="103" customWidth="1"/>
    <col min="4107" max="4107" width="13.25" style="103" customWidth="1"/>
    <col min="4108" max="4108" width="18.375" style="103" bestFit="1" customWidth="1"/>
    <col min="4109" max="4109" width="15" style="103" bestFit="1" customWidth="1"/>
    <col min="4110" max="4110" width="14.75" style="103" bestFit="1" customWidth="1"/>
    <col min="4111" max="4111" width="14.625" style="103" bestFit="1" customWidth="1"/>
    <col min="4112" max="4112" width="13.75" style="103" bestFit="1" customWidth="1"/>
    <col min="4113" max="4113" width="14.25" style="103" bestFit="1" customWidth="1"/>
    <col min="4114" max="4114" width="15.125" style="103" customWidth="1"/>
    <col min="4115" max="4115" width="20.5" style="103" bestFit="1" customWidth="1"/>
    <col min="4116" max="4116" width="27.875" style="103" bestFit="1" customWidth="1"/>
    <col min="4117" max="4117" width="6.875" style="103" bestFit="1" customWidth="1"/>
    <col min="4118" max="4118" width="5" style="103" bestFit="1" customWidth="1"/>
    <col min="4119" max="4119" width="8" style="103" bestFit="1" customWidth="1"/>
    <col min="4120" max="4120" width="11.875" style="103" bestFit="1" customWidth="1"/>
    <col min="4121" max="4349" width="9" style="103"/>
    <col min="4350" max="4350" width="3.875" style="103" bestFit="1" customWidth="1"/>
    <col min="4351" max="4351" width="16" style="103" bestFit="1" customWidth="1"/>
    <col min="4352" max="4352" width="16.625" style="103" bestFit="1" customWidth="1"/>
    <col min="4353" max="4353" width="13.5" style="103" bestFit="1" customWidth="1"/>
    <col min="4354" max="4355" width="10.875" style="103" bestFit="1" customWidth="1"/>
    <col min="4356" max="4356" width="6.25" style="103" bestFit="1" customWidth="1"/>
    <col min="4357" max="4357" width="8.875" style="103" bestFit="1" customWidth="1"/>
    <col min="4358" max="4358" width="13.875" style="103" bestFit="1" customWidth="1"/>
    <col min="4359" max="4359" width="13.25" style="103" bestFit="1" customWidth="1"/>
    <col min="4360" max="4360" width="16" style="103" bestFit="1" customWidth="1"/>
    <col min="4361" max="4361" width="11.625" style="103" bestFit="1" customWidth="1"/>
    <col min="4362" max="4362" width="16.875" style="103" customWidth="1"/>
    <col min="4363" max="4363" width="13.25" style="103" customWidth="1"/>
    <col min="4364" max="4364" width="18.375" style="103" bestFit="1" customWidth="1"/>
    <col min="4365" max="4365" width="15" style="103" bestFit="1" customWidth="1"/>
    <col min="4366" max="4366" width="14.75" style="103" bestFit="1" customWidth="1"/>
    <col min="4367" max="4367" width="14.625" style="103" bestFit="1" customWidth="1"/>
    <col min="4368" max="4368" width="13.75" style="103" bestFit="1" customWidth="1"/>
    <col min="4369" max="4369" width="14.25" style="103" bestFit="1" customWidth="1"/>
    <col min="4370" max="4370" width="15.125" style="103" customWidth="1"/>
    <col min="4371" max="4371" width="20.5" style="103" bestFit="1" customWidth="1"/>
    <col min="4372" max="4372" width="27.875" style="103" bestFit="1" customWidth="1"/>
    <col min="4373" max="4373" width="6.875" style="103" bestFit="1" customWidth="1"/>
    <col min="4374" max="4374" width="5" style="103" bestFit="1" customWidth="1"/>
    <col min="4375" max="4375" width="8" style="103" bestFit="1" customWidth="1"/>
    <col min="4376" max="4376" width="11.875" style="103" bestFit="1" customWidth="1"/>
    <col min="4377" max="4605" width="9" style="103"/>
    <col min="4606" max="4606" width="3.875" style="103" bestFit="1" customWidth="1"/>
    <col min="4607" max="4607" width="16" style="103" bestFit="1" customWidth="1"/>
    <col min="4608" max="4608" width="16.625" style="103" bestFit="1" customWidth="1"/>
    <col min="4609" max="4609" width="13.5" style="103" bestFit="1" customWidth="1"/>
    <col min="4610" max="4611" width="10.875" style="103" bestFit="1" customWidth="1"/>
    <col min="4612" max="4612" width="6.25" style="103" bestFit="1" customWidth="1"/>
    <col min="4613" max="4613" width="8.875" style="103" bestFit="1" customWidth="1"/>
    <col min="4614" max="4614" width="13.875" style="103" bestFit="1" customWidth="1"/>
    <col min="4615" max="4615" width="13.25" style="103" bestFit="1" customWidth="1"/>
    <col min="4616" max="4616" width="16" style="103" bestFit="1" customWidth="1"/>
    <col min="4617" max="4617" width="11.625" style="103" bestFit="1" customWidth="1"/>
    <col min="4618" max="4618" width="16.875" style="103" customWidth="1"/>
    <col min="4619" max="4619" width="13.25" style="103" customWidth="1"/>
    <col min="4620" max="4620" width="18.375" style="103" bestFit="1" customWidth="1"/>
    <col min="4621" max="4621" width="15" style="103" bestFit="1" customWidth="1"/>
    <col min="4622" max="4622" width="14.75" style="103" bestFit="1" customWidth="1"/>
    <col min="4623" max="4623" width="14.625" style="103" bestFit="1" customWidth="1"/>
    <col min="4624" max="4624" width="13.75" style="103" bestFit="1" customWidth="1"/>
    <col min="4625" max="4625" width="14.25" style="103" bestFit="1" customWidth="1"/>
    <col min="4626" max="4626" width="15.125" style="103" customWidth="1"/>
    <col min="4627" max="4627" width="20.5" style="103" bestFit="1" customWidth="1"/>
    <col min="4628" max="4628" width="27.875" style="103" bestFit="1" customWidth="1"/>
    <col min="4629" max="4629" width="6.875" style="103" bestFit="1" customWidth="1"/>
    <col min="4630" max="4630" width="5" style="103" bestFit="1" customWidth="1"/>
    <col min="4631" max="4631" width="8" style="103" bestFit="1" customWidth="1"/>
    <col min="4632" max="4632" width="11.875" style="103" bestFit="1" customWidth="1"/>
    <col min="4633" max="4861" width="9" style="103"/>
    <col min="4862" max="4862" width="3.875" style="103" bestFit="1" customWidth="1"/>
    <col min="4863" max="4863" width="16" style="103" bestFit="1" customWidth="1"/>
    <col min="4864" max="4864" width="16.625" style="103" bestFit="1" customWidth="1"/>
    <col min="4865" max="4865" width="13.5" style="103" bestFit="1" customWidth="1"/>
    <col min="4866" max="4867" width="10.875" style="103" bestFit="1" customWidth="1"/>
    <col min="4868" max="4868" width="6.25" style="103" bestFit="1" customWidth="1"/>
    <col min="4869" max="4869" width="8.875" style="103" bestFit="1" customWidth="1"/>
    <col min="4870" max="4870" width="13.875" style="103" bestFit="1" customWidth="1"/>
    <col min="4871" max="4871" width="13.25" style="103" bestFit="1" customWidth="1"/>
    <col min="4872" max="4872" width="16" style="103" bestFit="1" customWidth="1"/>
    <col min="4873" max="4873" width="11.625" style="103" bestFit="1" customWidth="1"/>
    <col min="4874" max="4874" width="16.875" style="103" customWidth="1"/>
    <col min="4875" max="4875" width="13.25" style="103" customWidth="1"/>
    <col min="4876" max="4876" width="18.375" style="103" bestFit="1" customWidth="1"/>
    <col min="4877" max="4877" width="15" style="103" bestFit="1" customWidth="1"/>
    <col min="4878" max="4878" width="14.75" style="103" bestFit="1" customWidth="1"/>
    <col min="4879" max="4879" width="14.625" style="103" bestFit="1" customWidth="1"/>
    <col min="4880" max="4880" width="13.75" style="103" bestFit="1" customWidth="1"/>
    <col min="4881" max="4881" width="14.25" style="103" bestFit="1" customWidth="1"/>
    <col min="4882" max="4882" width="15.125" style="103" customWidth="1"/>
    <col min="4883" max="4883" width="20.5" style="103" bestFit="1" customWidth="1"/>
    <col min="4884" max="4884" width="27.875" style="103" bestFit="1" customWidth="1"/>
    <col min="4885" max="4885" width="6.875" style="103" bestFit="1" customWidth="1"/>
    <col min="4886" max="4886" width="5" style="103" bestFit="1" customWidth="1"/>
    <col min="4887" max="4887" width="8" style="103" bestFit="1" customWidth="1"/>
    <col min="4888" max="4888" width="11.875" style="103" bestFit="1" customWidth="1"/>
    <col min="4889" max="5117" width="9" style="103"/>
    <col min="5118" max="5118" width="3.875" style="103" bestFit="1" customWidth="1"/>
    <col min="5119" max="5119" width="16" style="103" bestFit="1" customWidth="1"/>
    <col min="5120" max="5120" width="16.625" style="103" bestFit="1" customWidth="1"/>
    <col min="5121" max="5121" width="13.5" style="103" bestFit="1" customWidth="1"/>
    <col min="5122" max="5123" width="10.875" style="103" bestFit="1" customWidth="1"/>
    <col min="5124" max="5124" width="6.25" style="103" bestFit="1" customWidth="1"/>
    <col min="5125" max="5125" width="8.875" style="103" bestFit="1" customWidth="1"/>
    <col min="5126" max="5126" width="13.875" style="103" bestFit="1" customWidth="1"/>
    <col min="5127" max="5127" width="13.25" style="103" bestFit="1" customWidth="1"/>
    <col min="5128" max="5128" width="16" style="103" bestFit="1" customWidth="1"/>
    <col min="5129" max="5129" width="11.625" style="103" bestFit="1" customWidth="1"/>
    <col min="5130" max="5130" width="16.875" style="103" customWidth="1"/>
    <col min="5131" max="5131" width="13.25" style="103" customWidth="1"/>
    <col min="5132" max="5132" width="18.375" style="103" bestFit="1" customWidth="1"/>
    <col min="5133" max="5133" width="15" style="103" bestFit="1" customWidth="1"/>
    <col min="5134" max="5134" width="14.75" style="103" bestFit="1" customWidth="1"/>
    <col min="5135" max="5135" width="14.625" style="103" bestFit="1" customWidth="1"/>
    <col min="5136" max="5136" width="13.75" style="103" bestFit="1" customWidth="1"/>
    <col min="5137" max="5137" width="14.25" style="103" bestFit="1" customWidth="1"/>
    <col min="5138" max="5138" width="15.125" style="103" customWidth="1"/>
    <col min="5139" max="5139" width="20.5" style="103" bestFit="1" customWidth="1"/>
    <col min="5140" max="5140" width="27.875" style="103" bestFit="1" customWidth="1"/>
    <col min="5141" max="5141" width="6.875" style="103" bestFit="1" customWidth="1"/>
    <col min="5142" max="5142" width="5" style="103" bestFit="1" customWidth="1"/>
    <col min="5143" max="5143" width="8" style="103" bestFit="1" customWidth="1"/>
    <col min="5144" max="5144" width="11.875" style="103" bestFit="1" customWidth="1"/>
    <col min="5145" max="5373" width="9" style="103"/>
    <col min="5374" max="5374" width="3.875" style="103" bestFit="1" customWidth="1"/>
    <col min="5375" max="5375" width="16" style="103" bestFit="1" customWidth="1"/>
    <col min="5376" max="5376" width="16.625" style="103" bestFit="1" customWidth="1"/>
    <col min="5377" max="5377" width="13.5" style="103" bestFit="1" customWidth="1"/>
    <col min="5378" max="5379" width="10.875" style="103" bestFit="1" customWidth="1"/>
    <col min="5380" max="5380" width="6.25" style="103" bestFit="1" customWidth="1"/>
    <col min="5381" max="5381" width="8.875" style="103" bestFit="1" customWidth="1"/>
    <col min="5382" max="5382" width="13.875" style="103" bestFit="1" customWidth="1"/>
    <col min="5383" max="5383" width="13.25" style="103" bestFit="1" customWidth="1"/>
    <col min="5384" max="5384" width="16" style="103" bestFit="1" customWidth="1"/>
    <col min="5385" max="5385" width="11.625" style="103" bestFit="1" customWidth="1"/>
    <col min="5386" max="5386" width="16.875" style="103" customWidth="1"/>
    <col min="5387" max="5387" width="13.25" style="103" customWidth="1"/>
    <col min="5388" max="5388" width="18.375" style="103" bestFit="1" customWidth="1"/>
    <col min="5389" max="5389" width="15" style="103" bestFit="1" customWidth="1"/>
    <col min="5390" max="5390" width="14.75" style="103" bestFit="1" customWidth="1"/>
    <col min="5391" max="5391" width="14.625" style="103" bestFit="1" customWidth="1"/>
    <col min="5392" max="5392" width="13.75" style="103" bestFit="1" customWidth="1"/>
    <col min="5393" max="5393" width="14.25" style="103" bestFit="1" customWidth="1"/>
    <col min="5394" max="5394" width="15.125" style="103" customWidth="1"/>
    <col min="5395" max="5395" width="20.5" style="103" bestFit="1" customWidth="1"/>
    <col min="5396" max="5396" width="27.875" style="103" bestFit="1" customWidth="1"/>
    <col min="5397" max="5397" width="6.875" style="103" bestFit="1" customWidth="1"/>
    <col min="5398" max="5398" width="5" style="103" bestFit="1" customWidth="1"/>
    <col min="5399" max="5399" width="8" style="103" bestFit="1" customWidth="1"/>
    <col min="5400" max="5400" width="11.875" style="103" bestFit="1" customWidth="1"/>
    <col min="5401" max="5629" width="9" style="103"/>
    <col min="5630" max="5630" width="3.875" style="103" bestFit="1" customWidth="1"/>
    <col min="5631" max="5631" width="16" style="103" bestFit="1" customWidth="1"/>
    <col min="5632" max="5632" width="16.625" style="103" bestFit="1" customWidth="1"/>
    <col min="5633" max="5633" width="13.5" style="103" bestFit="1" customWidth="1"/>
    <col min="5634" max="5635" width="10.875" style="103" bestFit="1" customWidth="1"/>
    <col min="5636" max="5636" width="6.25" style="103" bestFit="1" customWidth="1"/>
    <col min="5637" max="5637" width="8.875" style="103" bestFit="1" customWidth="1"/>
    <col min="5638" max="5638" width="13.875" style="103" bestFit="1" customWidth="1"/>
    <col min="5639" max="5639" width="13.25" style="103" bestFit="1" customWidth="1"/>
    <col min="5640" max="5640" width="16" style="103" bestFit="1" customWidth="1"/>
    <col min="5641" max="5641" width="11.625" style="103" bestFit="1" customWidth="1"/>
    <col min="5642" max="5642" width="16.875" style="103" customWidth="1"/>
    <col min="5643" max="5643" width="13.25" style="103" customWidth="1"/>
    <col min="5644" max="5644" width="18.375" style="103" bestFit="1" customWidth="1"/>
    <col min="5645" max="5645" width="15" style="103" bestFit="1" customWidth="1"/>
    <col min="5646" max="5646" width="14.75" style="103" bestFit="1" customWidth="1"/>
    <col min="5647" max="5647" width="14.625" style="103" bestFit="1" customWidth="1"/>
    <col min="5648" max="5648" width="13.75" style="103" bestFit="1" customWidth="1"/>
    <col min="5649" max="5649" width="14.25" style="103" bestFit="1" customWidth="1"/>
    <col min="5650" max="5650" width="15.125" style="103" customWidth="1"/>
    <col min="5651" max="5651" width="20.5" style="103" bestFit="1" customWidth="1"/>
    <col min="5652" max="5652" width="27.875" style="103" bestFit="1" customWidth="1"/>
    <col min="5653" max="5653" width="6.875" style="103" bestFit="1" customWidth="1"/>
    <col min="5654" max="5654" width="5" style="103" bestFit="1" customWidth="1"/>
    <col min="5655" max="5655" width="8" style="103" bestFit="1" customWidth="1"/>
    <col min="5656" max="5656" width="11.875" style="103" bestFit="1" customWidth="1"/>
    <col min="5657" max="5885" width="9" style="103"/>
    <col min="5886" max="5886" width="3.875" style="103" bestFit="1" customWidth="1"/>
    <col min="5887" max="5887" width="16" style="103" bestFit="1" customWidth="1"/>
    <col min="5888" max="5888" width="16.625" style="103" bestFit="1" customWidth="1"/>
    <col min="5889" max="5889" width="13.5" style="103" bestFit="1" customWidth="1"/>
    <col min="5890" max="5891" width="10.875" style="103" bestFit="1" customWidth="1"/>
    <col min="5892" max="5892" width="6.25" style="103" bestFit="1" customWidth="1"/>
    <col min="5893" max="5893" width="8.875" style="103" bestFit="1" customWidth="1"/>
    <col min="5894" max="5894" width="13.875" style="103" bestFit="1" customWidth="1"/>
    <col min="5895" max="5895" width="13.25" style="103" bestFit="1" customWidth="1"/>
    <col min="5896" max="5896" width="16" style="103" bestFit="1" customWidth="1"/>
    <col min="5897" max="5897" width="11.625" style="103" bestFit="1" customWidth="1"/>
    <col min="5898" max="5898" width="16.875" style="103" customWidth="1"/>
    <col min="5899" max="5899" width="13.25" style="103" customWidth="1"/>
    <col min="5900" max="5900" width="18.375" style="103" bestFit="1" customWidth="1"/>
    <col min="5901" max="5901" width="15" style="103" bestFit="1" customWidth="1"/>
    <col min="5902" max="5902" width="14.75" style="103" bestFit="1" customWidth="1"/>
    <col min="5903" max="5903" width="14.625" style="103" bestFit="1" customWidth="1"/>
    <col min="5904" max="5904" width="13.75" style="103" bestFit="1" customWidth="1"/>
    <col min="5905" max="5905" width="14.25" style="103" bestFit="1" customWidth="1"/>
    <col min="5906" max="5906" width="15.125" style="103" customWidth="1"/>
    <col min="5907" max="5907" width="20.5" style="103" bestFit="1" customWidth="1"/>
    <col min="5908" max="5908" width="27.875" style="103" bestFit="1" customWidth="1"/>
    <col min="5909" max="5909" width="6.875" style="103" bestFit="1" customWidth="1"/>
    <col min="5910" max="5910" width="5" style="103" bestFit="1" customWidth="1"/>
    <col min="5911" max="5911" width="8" style="103" bestFit="1" customWidth="1"/>
    <col min="5912" max="5912" width="11.875" style="103" bestFit="1" customWidth="1"/>
    <col min="5913" max="6141" width="9" style="103"/>
    <col min="6142" max="6142" width="3.875" style="103" bestFit="1" customWidth="1"/>
    <col min="6143" max="6143" width="16" style="103" bestFit="1" customWidth="1"/>
    <col min="6144" max="6144" width="16.625" style="103" bestFit="1" customWidth="1"/>
    <col min="6145" max="6145" width="13.5" style="103" bestFit="1" customWidth="1"/>
    <col min="6146" max="6147" width="10.875" style="103" bestFit="1" customWidth="1"/>
    <col min="6148" max="6148" width="6.25" style="103" bestFit="1" customWidth="1"/>
    <col min="6149" max="6149" width="8.875" style="103" bestFit="1" customWidth="1"/>
    <col min="6150" max="6150" width="13.875" style="103" bestFit="1" customWidth="1"/>
    <col min="6151" max="6151" width="13.25" style="103" bestFit="1" customWidth="1"/>
    <col min="6152" max="6152" width="16" style="103" bestFit="1" customWidth="1"/>
    <col min="6153" max="6153" width="11.625" style="103" bestFit="1" customWidth="1"/>
    <col min="6154" max="6154" width="16.875" style="103" customWidth="1"/>
    <col min="6155" max="6155" width="13.25" style="103" customWidth="1"/>
    <col min="6156" max="6156" width="18.375" style="103" bestFit="1" customWidth="1"/>
    <col min="6157" max="6157" width="15" style="103" bestFit="1" customWidth="1"/>
    <col min="6158" max="6158" width="14.75" style="103" bestFit="1" customWidth="1"/>
    <col min="6159" max="6159" width="14.625" style="103" bestFit="1" customWidth="1"/>
    <col min="6160" max="6160" width="13.75" style="103" bestFit="1" customWidth="1"/>
    <col min="6161" max="6161" width="14.25" style="103" bestFit="1" customWidth="1"/>
    <col min="6162" max="6162" width="15.125" style="103" customWidth="1"/>
    <col min="6163" max="6163" width="20.5" style="103" bestFit="1" customWidth="1"/>
    <col min="6164" max="6164" width="27.875" style="103" bestFit="1" customWidth="1"/>
    <col min="6165" max="6165" width="6.875" style="103" bestFit="1" customWidth="1"/>
    <col min="6166" max="6166" width="5" style="103" bestFit="1" customWidth="1"/>
    <col min="6167" max="6167" width="8" style="103" bestFit="1" customWidth="1"/>
    <col min="6168" max="6168" width="11.875" style="103" bestFit="1" customWidth="1"/>
    <col min="6169" max="6397" width="9" style="103"/>
    <col min="6398" max="6398" width="3.875" style="103" bestFit="1" customWidth="1"/>
    <col min="6399" max="6399" width="16" style="103" bestFit="1" customWidth="1"/>
    <col min="6400" max="6400" width="16.625" style="103" bestFit="1" customWidth="1"/>
    <col min="6401" max="6401" width="13.5" style="103" bestFit="1" customWidth="1"/>
    <col min="6402" max="6403" width="10.875" style="103" bestFit="1" customWidth="1"/>
    <col min="6404" max="6404" width="6.25" style="103" bestFit="1" customWidth="1"/>
    <col min="6405" max="6405" width="8.875" style="103" bestFit="1" customWidth="1"/>
    <col min="6406" max="6406" width="13.875" style="103" bestFit="1" customWidth="1"/>
    <col min="6407" max="6407" width="13.25" style="103" bestFit="1" customWidth="1"/>
    <col min="6408" max="6408" width="16" style="103" bestFit="1" customWidth="1"/>
    <col min="6409" max="6409" width="11.625" style="103" bestFit="1" customWidth="1"/>
    <col min="6410" max="6410" width="16.875" style="103" customWidth="1"/>
    <col min="6411" max="6411" width="13.25" style="103" customWidth="1"/>
    <col min="6412" max="6412" width="18.375" style="103" bestFit="1" customWidth="1"/>
    <col min="6413" max="6413" width="15" style="103" bestFit="1" customWidth="1"/>
    <col min="6414" max="6414" width="14.75" style="103" bestFit="1" customWidth="1"/>
    <col min="6415" max="6415" width="14.625" style="103" bestFit="1" customWidth="1"/>
    <col min="6416" max="6416" width="13.75" style="103" bestFit="1" customWidth="1"/>
    <col min="6417" max="6417" width="14.25" style="103" bestFit="1" customWidth="1"/>
    <col min="6418" max="6418" width="15.125" style="103" customWidth="1"/>
    <col min="6419" max="6419" width="20.5" style="103" bestFit="1" customWidth="1"/>
    <col min="6420" max="6420" width="27.875" style="103" bestFit="1" customWidth="1"/>
    <col min="6421" max="6421" width="6.875" style="103" bestFit="1" customWidth="1"/>
    <col min="6422" max="6422" width="5" style="103" bestFit="1" customWidth="1"/>
    <col min="6423" max="6423" width="8" style="103" bestFit="1" customWidth="1"/>
    <col min="6424" max="6424" width="11.875" style="103" bestFit="1" customWidth="1"/>
    <col min="6425" max="6653" width="9" style="103"/>
    <col min="6654" max="6654" width="3.875" style="103" bestFit="1" customWidth="1"/>
    <col min="6655" max="6655" width="16" style="103" bestFit="1" customWidth="1"/>
    <col min="6656" max="6656" width="16.625" style="103" bestFit="1" customWidth="1"/>
    <col min="6657" max="6657" width="13.5" style="103" bestFit="1" customWidth="1"/>
    <col min="6658" max="6659" width="10.875" style="103" bestFit="1" customWidth="1"/>
    <col min="6660" max="6660" width="6.25" style="103" bestFit="1" customWidth="1"/>
    <col min="6661" max="6661" width="8.875" style="103" bestFit="1" customWidth="1"/>
    <col min="6662" max="6662" width="13.875" style="103" bestFit="1" customWidth="1"/>
    <col min="6663" max="6663" width="13.25" style="103" bestFit="1" customWidth="1"/>
    <col min="6664" max="6664" width="16" style="103" bestFit="1" customWidth="1"/>
    <col min="6665" max="6665" width="11.625" style="103" bestFit="1" customWidth="1"/>
    <col min="6666" max="6666" width="16.875" style="103" customWidth="1"/>
    <col min="6667" max="6667" width="13.25" style="103" customWidth="1"/>
    <col min="6668" max="6668" width="18.375" style="103" bestFit="1" customWidth="1"/>
    <col min="6669" max="6669" width="15" style="103" bestFit="1" customWidth="1"/>
    <col min="6670" max="6670" width="14.75" style="103" bestFit="1" customWidth="1"/>
    <col min="6671" max="6671" width="14.625" style="103" bestFit="1" customWidth="1"/>
    <col min="6672" max="6672" width="13.75" style="103" bestFit="1" customWidth="1"/>
    <col min="6673" max="6673" width="14.25" style="103" bestFit="1" customWidth="1"/>
    <col min="6674" max="6674" width="15.125" style="103" customWidth="1"/>
    <col min="6675" max="6675" width="20.5" style="103" bestFit="1" customWidth="1"/>
    <col min="6676" max="6676" width="27.875" style="103" bestFit="1" customWidth="1"/>
    <col min="6677" max="6677" width="6.875" style="103" bestFit="1" customWidth="1"/>
    <col min="6678" max="6678" width="5" style="103" bestFit="1" customWidth="1"/>
    <col min="6679" max="6679" width="8" style="103" bestFit="1" customWidth="1"/>
    <col min="6680" max="6680" width="11.875" style="103" bestFit="1" customWidth="1"/>
    <col min="6681" max="6909" width="9" style="103"/>
    <col min="6910" max="6910" width="3.875" style="103" bestFit="1" customWidth="1"/>
    <col min="6911" max="6911" width="16" style="103" bestFit="1" customWidth="1"/>
    <col min="6912" max="6912" width="16.625" style="103" bestFit="1" customWidth="1"/>
    <col min="6913" max="6913" width="13.5" style="103" bestFit="1" customWidth="1"/>
    <col min="6914" max="6915" width="10.875" style="103" bestFit="1" customWidth="1"/>
    <col min="6916" max="6916" width="6.25" style="103" bestFit="1" customWidth="1"/>
    <col min="6917" max="6917" width="8.875" style="103" bestFit="1" customWidth="1"/>
    <col min="6918" max="6918" width="13.875" style="103" bestFit="1" customWidth="1"/>
    <col min="6919" max="6919" width="13.25" style="103" bestFit="1" customWidth="1"/>
    <col min="6920" max="6920" width="16" style="103" bestFit="1" customWidth="1"/>
    <col min="6921" max="6921" width="11.625" style="103" bestFit="1" customWidth="1"/>
    <col min="6922" max="6922" width="16.875" style="103" customWidth="1"/>
    <col min="6923" max="6923" width="13.25" style="103" customWidth="1"/>
    <col min="6924" max="6924" width="18.375" style="103" bestFit="1" customWidth="1"/>
    <col min="6925" max="6925" width="15" style="103" bestFit="1" customWidth="1"/>
    <col min="6926" max="6926" width="14.75" style="103" bestFit="1" customWidth="1"/>
    <col min="6927" max="6927" width="14.625" style="103" bestFit="1" customWidth="1"/>
    <col min="6928" max="6928" width="13.75" style="103" bestFit="1" customWidth="1"/>
    <col min="6929" max="6929" width="14.25" style="103" bestFit="1" customWidth="1"/>
    <col min="6930" max="6930" width="15.125" style="103" customWidth="1"/>
    <col min="6931" max="6931" width="20.5" style="103" bestFit="1" customWidth="1"/>
    <col min="6932" max="6932" width="27.875" style="103" bestFit="1" customWidth="1"/>
    <col min="6933" max="6933" width="6.875" style="103" bestFit="1" customWidth="1"/>
    <col min="6934" max="6934" width="5" style="103" bestFit="1" customWidth="1"/>
    <col min="6935" max="6935" width="8" style="103" bestFit="1" customWidth="1"/>
    <col min="6936" max="6936" width="11.875" style="103" bestFit="1" customWidth="1"/>
    <col min="6937" max="7165" width="9" style="103"/>
    <col min="7166" max="7166" width="3.875" style="103" bestFit="1" customWidth="1"/>
    <col min="7167" max="7167" width="16" style="103" bestFit="1" customWidth="1"/>
    <col min="7168" max="7168" width="16.625" style="103" bestFit="1" customWidth="1"/>
    <col min="7169" max="7169" width="13.5" style="103" bestFit="1" customWidth="1"/>
    <col min="7170" max="7171" width="10.875" style="103" bestFit="1" customWidth="1"/>
    <col min="7172" max="7172" width="6.25" style="103" bestFit="1" customWidth="1"/>
    <col min="7173" max="7173" width="8.875" style="103" bestFit="1" customWidth="1"/>
    <col min="7174" max="7174" width="13.875" style="103" bestFit="1" customWidth="1"/>
    <col min="7175" max="7175" width="13.25" style="103" bestFit="1" customWidth="1"/>
    <col min="7176" max="7176" width="16" style="103" bestFit="1" customWidth="1"/>
    <col min="7177" max="7177" width="11.625" style="103" bestFit="1" customWidth="1"/>
    <col min="7178" max="7178" width="16.875" style="103" customWidth="1"/>
    <col min="7179" max="7179" width="13.25" style="103" customWidth="1"/>
    <col min="7180" max="7180" width="18.375" style="103" bestFit="1" customWidth="1"/>
    <col min="7181" max="7181" width="15" style="103" bestFit="1" customWidth="1"/>
    <col min="7182" max="7182" width="14.75" style="103" bestFit="1" customWidth="1"/>
    <col min="7183" max="7183" width="14.625" style="103" bestFit="1" customWidth="1"/>
    <col min="7184" max="7184" width="13.75" style="103" bestFit="1" customWidth="1"/>
    <col min="7185" max="7185" width="14.25" style="103" bestFit="1" customWidth="1"/>
    <col min="7186" max="7186" width="15.125" style="103" customWidth="1"/>
    <col min="7187" max="7187" width="20.5" style="103" bestFit="1" customWidth="1"/>
    <col min="7188" max="7188" width="27.875" style="103" bestFit="1" customWidth="1"/>
    <col min="7189" max="7189" width="6.875" style="103" bestFit="1" customWidth="1"/>
    <col min="7190" max="7190" width="5" style="103" bestFit="1" customWidth="1"/>
    <col min="7191" max="7191" width="8" style="103" bestFit="1" customWidth="1"/>
    <col min="7192" max="7192" width="11.875" style="103" bestFit="1" customWidth="1"/>
    <col min="7193" max="7421" width="9" style="103"/>
    <col min="7422" max="7422" width="3.875" style="103" bestFit="1" customWidth="1"/>
    <col min="7423" max="7423" width="16" style="103" bestFit="1" customWidth="1"/>
    <col min="7424" max="7424" width="16.625" style="103" bestFit="1" customWidth="1"/>
    <col min="7425" max="7425" width="13.5" style="103" bestFit="1" customWidth="1"/>
    <col min="7426" max="7427" width="10.875" style="103" bestFit="1" customWidth="1"/>
    <col min="7428" max="7428" width="6.25" style="103" bestFit="1" customWidth="1"/>
    <col min="7429" max="7429" width="8.875" style="103" bestFit="1" customWidth="1"/>
    <col min="7430" max="7430" width="13.875" style="103" bestFit="1" customWidth="1"/>
    <col min="7431" max="7431" width="13.25" style="103" bestFit="1" customWidth="1"/>
    <col min="7432" max="7432" width="16" style="103" bestFit="1" customWidth="1"/>
    <col min="7433" max="7433" width="11.625" style="103" bestFit="1" customWidth="1"/>
    <col min="7434" max="7434" width="16.875" style="103" customWidth="1"/>
    <col min="7435" max="7435" width="13.25" style="103" customWidth="1"/>
    <col min="7436" max="7436" width="18.375" style="103" bestFit="1" customWidth="1"/>
    <col min="7437" max="7437" width="15" style="103" bestFit="1" customWidth="1"/>
    <col min="7438" max="7438" width="14.75" style="103" bestFit="1" customWidth="1"/>
    <col min="7439" max="7439" width="14.625" style="103" bestFit="1" customWidth="1"/>
    <col min="7440" max="7440" width="13.75" style="103" bestFit="1" customWidth="1"/>
    <col min="7441" max="7441" width="14.25" style="103" bestFit="1" customWidth="1"/>
    <col min="7442" max="7442" width="15.125" style="103" customWidth="1"/>
    <col min="7443" max="7443" width="20.5" style="103" bestFit="1" customWidth="1"/>
    <col min="7444" max="7444" width="27.875" style="103" bestFit="1" customWidth="1"/>
    <col min="7445" max="7445" width="6.875" style="103" bestFit="1" customWidth="1"/>
    <col min="7446" max="7446" width="5" style="103" bestFit="1" customWidth="1"/>
    <col min="7447" max="7447" width="8" style="103" bestFit="1" customWidth="1"/>
    <col min="7448" max="7448" width="11.875" style="103" bestFit="1" customWidth="1"/>
    <col min="7449" max="7677" width="9" style="103"/>
    <col min="7678" max="7678" width="3.875" style="103" bestFit="1" customWidth="1"/>
    <col min="7679" max="7679" width="16" style="103" bestFit="1" customWidth="1"/>
    <col min="7680" max="7680" width="16.625" style="103" bestFit="1" customWidth="1"/>
    <col min="7681" max="7681" width="13.5" style="103" bestFit="1" customWidth="1"/>
    <col min="7682" max="7683" width="10.875" style="103" bestFit="1" customWidth="1"/>
    <col min="7684" max="7684" width="6.25" style="103" bestFit="1" customWidth="1"/>
    <col min="7685" max="7685" width="8.875" style="103" bestFit="1" customWidth="1"/>
    <col min="7686" max="7686" width="13.875" style="103" bestFit="1" customWidth="1"/>
    <col min="7687" max="7687" width="13.25" style="103" bestFit="1" customWidth="1"/>
    <col min="7688" max="7688" width="16" style="103" bestFit="1" customWidth="1"/>
    <col min="7689" max="7689" width="11.625" style="103" bestFit="1" customWidth="1"/>
    <col min="7690" max="7690" width="16.875" style="103" customWidth="1"/>
    <col min="7691" max="7691" width="13.25" style="103" customWidth="1"/>
    <col min="7692" max="7692" width="18.375" style="103" bestFit="1" customWidth="1"/>
    <col min="7693" max="7693" width="15" style="103" bestFit="1" customWidth="1"/>
    <col min="7694" max="7694" width="14.75" style="103" bestFit="1" customWidth="1"/>
    <col min="7695" max="7695" width="14.625" style="103" bestFit="1" customWidth="1"/>
    <col min="7696" max="7696" width="13.75" style="103" bestFit="1" customWidth="1"/>
    <col min="7697" max="7697" width="14.25" style="103" bestFit="1" customWidth="1"/>
    <col min="7698" max="7698" width="15.125" style="103" customWidth="1"/>
    <col min="7699" max="7699" width="20.5" style="103" bestFit="1" customWidth="1"/>
    <col min="7700" max="7700" width="27.875" style="103" bestFit="1" customWidth="1"/>
    <col min="7701" max="7701" width="6.875" style="103" bestFit="1" customWidth="1"/>
    <col min="7702" max="7702" width="5" style="103" bestFit="1" customWidth="1"/>
    <col min="7703" max="7703" width="8" style="103" bestFit="1" customWidth="1"/>
    <col min="7704" max="7704" width="11.875" style="103" bestFit="1" customWidth="1"/>
    <col min="7705" max="7933" width="9" style="103"/>
    <col min="7934" max="7934" width="3.875" style="103" bestFit="1" customWidth="1"/>
    <col min="7935" max="7935" width="16" style="103" bestFit="1" customWidth="1"/>
    <col min="7936" max="7936" width="16.625" style="103" bestFit="1" customWidth="1"/>
    <col min="7937" max="7937" width="13.5" style="103" bestFit="1" customWidth="1"/>
    <col min="7938" max="7939" width="10.875" style="103" bestFit="1" customWidth="1"/>
    <col min="7940" max="7940" width="6.25" style="103" bestFit="1" customWidth="1"/>
    <col min="7941" max="7941" width="8.875" style="103" bestFit="1" customWidth="1"/>
    <col min="7942" max="7942" width="13.875" style="103" bestFit="1" customWidth="1"/>
    <col min="7943" max="7943" width="13.25" style="103" bestFit="1" customWidth="1"/>
    <col min="7944" max="7944" width="16" style="103" bestFit="1" customWidth="1"/>
    <col min="7945" max="7945" width="11.625" style="103" bestFit="1" customWidth="1"/>
    <col min="7946" max="7946" width="16.875" style="103" customWidth="1"/>
    <col min="7947" max="7947" width="13.25" style="103" customWidth="1"/>
    <col min="7948" max="7948" width="18.375" style="103" bestFit="1" customWidth="1"/>
    <col min="7949" max="7949" width="15" style="103" bestFit="1" customWidth="1"/>
    <col min="7950" max="7950" width="14.75" style="103" bestFit="1" customWidth="1"/>
    <col min="7951" max="7951" width="14.625" style="103" bestFit="1" customWidth="1"/>
    <col min="7952" max="7952" width="13.75" style="103" bestFit="1" customWidth="1"/>
    <col min="7953" max="7953" width="14.25" style="103" bestFit="1" customWidth="1"/>
    <col min="7954" max="7954" width="15.125" style="103" customWidth="1"/>
    <col min="7955" max="7955" width="20.5" style="103" bestFit="1" customWidth="1"/>
    <col min="7956" max="7956" width="27.875" style="103" bestFit="1" customWidth="1"/>
    <col min="7957" max="7957" width="6.875" style="103" bestFit="1" customWidth="1"/>
    <col min="7958" max="7958" width="5" style="103" bestFit="1" customWidth="1"/>
    <col min="7959" max="7959" width="8" style="103" bestFit="1" customWidth="1"/>
    <col min="7960" max="7960" width="11.875" style="103" bestFit="1" customWidth="1"/>
    <col min="7961" max="8189" width="9" style="103"/>
    <col min="8190" max="8190" width="3.875" style="103" bestFit="1" customWidth="1"/>
    <col min="8191" max="8191" width="16" style="103" bestFit="1" customWidth="1"/>
    <col min="8192" max="8192" width="16.625" style="103" bestFit="1" customWidth="1"/>
    <col min="8193" max="8193" width="13.5" style="103" bestFit="1" customWidth="1"/>
    <col min="8194" max="8195" width="10.875" style="103" bestFit="1" customWidth="1"/>
    <col min="8196" max="8196" width="6.25" style="103" bestFit="1" customWidth="1"/>
    <col min="8197" max="8197" width="8.875" style="103" bestFit="1" customWidth="1"/>
    <col min="8198" max="8198" width="13.875" style="103" bestFit="1" customWidth="1"/>
    <col min="8199" max="8199" width="13.25" style="103" bestFit="1" customWidth="1"/>
    <col min="8200" max="8200" width="16" style="103" bestFit="1" customWidth="1"/>
    <col min="8201" max="8201" width="11.625" style="103" bestFit="1" customWidth="1"/>
    <col min="8202" max="8202" width="16.875" style="103" customWidth="1"/>
    <col min="8203" max="8203" width="13.25" style="103" customWidth="1"/>
    <col min="8204" max="8204" width="18.375" style="103" bestFit="1" customWidth="1"/>
    <col min="8205" max="8205" width="15" style="103" bestFit="1" customWidth="1"/>
    <col min="8206" max="8206" width="14.75" style="103" bestFit="1" customWidth="1"/>
    <col min="8207" max="8207" width="14.625" style="103" bestFit="1" customWidth="1"/>
    <col min="8208" max="8208" width="13.75" style="103" bestFit="1" customWidth="1"/>
    <col min="8209" max="8209" width="14.25" style="103" bestFit="1" customWidth="1"/>
    <col min="8210" max="8210" width="15.125" style="103" customWidth="1"/>
    <col min="8211" max="8211" width="20.5" style="103" bestFit="1" customWidth="1"/>
    <col min="8212" max="8212" width="27.875" style="103" bestFit="1" customWidth="1"/>
    <col min="8213" max="8213" width="6.875" style="103" bestFit="1" customWidth="1"/>
    <col min="8214" max="8214" width="5" style="103" bestFit="1" customWidth="1"/>
    <col min="8215" max="8215" width="8" style="103" bestFit="1" customWidth="1"/>
    <col min="8216" max="8216" width="11.875" style="103" bestFit="1" customWidth="1"/>
    <col min="8217" max="8445" width="9" style="103"/>
    <col min="8446" max="8446" width="3.875" style="103" bestFit="1" customWidth="1"/>
    <col min="8447" max="8447" width="16" style="103" bestFit="1" customWidth="1"/>
    <col min="8448" max="8448" width="16.625" style="103" bestFit="1" customWidth="1"/>
    <col min="8449" max="8449" width="13.5" style="103" bestFit="1" customWidth="1"/>
    <col min="8450" max="8451" width="10.875" style="103" bestFit="1" customWidth="1"/>
    <col min="8452" max="8452" width="6.25" style="103" bestFit="1" customWidth="1"/>
    <col min="8453" max="8453" width="8.875" style="103" bestFit="1" customWidth="1"/>
    <col min="8454" max="8454" width="13.875" style="103" bestFit="1" customWidth="1"/>
    <col min="8455" max="8455" width="13.25" style="103" bestFit="1" customWidth="1"/>
    <col min="8456" max="8456" width="16" style="103" bestFit="1" customWidth="1"/>
    <col min="8457" max="8457" width="11.625" style="103" bestFit="1" customWidth="1"/>
    <col min="8458" max="8458" width="16.875" style="103" customWidth="1"/>
    <col min="8459" max="8459" width="13.25" style="103" customWidth="1"/>
    <col min="8460" max="8460" width="18.375" style="103" bestFit="1" customWidth="1"/>
    <col min="8461" max="8461" width="15" style="103" bestFit="1" customWidth="1"/>
    <col min="8462" max="8462" width="14.75" style="103" bestFit="1" customWidth="1"/>
    <col min="8463" max="8463" width="14.625" style="103" bestFit="1" customWidth="1"/>
    <col min="8464" max="8464" width="13.75" style="103" bestFit="1" customWidth="1"/>
    <col min="8465" max="8465" width="14.25" style="103" bestFit="1" customWidth="1"/>
    <col min="8466" max="8466" width="15.125" style="103" customWidth="1"/>
    <col min="8467" max="8467" width="20.5" style="103" bestFit="1" customWidth="1"/>
    <col min="8468" max="8468" width="27.875" style="103" bestFit="1" customWidth="1"/>
    <col min="8469" max="8469" width="6.875" style="103" bestFit="1" customWidth="1"/>
    <col min="8470" max="8470" width="5" style="103" bestFit="1" customWidth="1"/>
    <col min="8471" max="8471" width="8" style="103" bestFit="1" customWidth="1"/>
    <col min="8472" max="8472" width="11.875" style="103" bestFit="1" customWidth="1"/>
    <col min="8473" max="8701" width="9" style="103"/>
    <col min="8702" max="8702" width="3.875" style="103" bestFit="1" customWidth="1"/>
    <col min="8703" max="8703" width="16" style="103" bestFit="1" customWidth="1"/>
    <col min="8704" max="8704" width="16.625" style="103" bestFit="1" customWidth="1"/>
    <col min="8705" max="8705" width="13.5" style="103" bestFit="1" customWidth="1"/>
    <col min="8706" max="8707" width="10.875" style="103" bestFit="1" customWidth="1"/>
    <col min="8708" max="8708" width="6.25" style="103" bestFit="1" customWidth="1"/>
    <col min="8709" max="8709" width="8.875" style="103" bestFit="1" customWidth="1"/>
    <col min="8710" max="8710" width="13.875" style="103" bestFit="1" customWidth="1"/>
    <col min="8711" max="8711" width="13.25" style="103" bestFit="1" customWidth="1"/>
    <col min="8712" max="8712" width="16" style="103" bestFit="1" customWidth="1"/>
    <col min="8713" max="8713" width="11.625" style="103" bestFit="1" customWidth="1"/>
    <col min="8714" max="8714" width="16.875" style="103" customWidth="1"/>
    <col min="8715" max="8715" width="13.25" style="103" customWidth="1"/>
    <col min="8716" max="8716" width="18.375" style="103" bestFit="1" customWidth="1"/>
    <col min="8717" max="8717" width="15" style="103" bestFit="1" customWidth="1"/>
    <col min="8718" max="8718" width="14.75" style="103" bestFit="1" customWidth="1"/>
    <col min="8719" max="8719" width="14.625" style="103" bestFit="1" customWidth="1"/>
    <col min="8720" max="8720" width="13.75" style="103" bestFit="1" customWidth="1"/>
    <col min="8721" max="8721" width="14.25" style="103" bestFit="1" customWidth="1"/>
    <col min="8722" max="8722" width="15.125" style="103" customWidth="1"/>
    <col min="8723" max="8723" width="20.5" style="103" bestFit="1" customWidth="1"/>
    <col min="8724" max="8724" width="27.875" style="103" bestFit="1" customWidth="1"/>
    <col min="8725" max="8725" width="6.875" style="103" bestFit="1" customWidth="1"/>
    <col min="8726" max="8726" width="5" style="103" bestFit="1" customWidth="1"/>
    <col min="8727" max="8727" width="8" style="103" bestFit="1" customWidth="1"/>
    <col min="8728" max="8728" width="11.875" style="103" bestFit="1" customWidth="1"/>
    <col min="8729" max="8957" width="9" style="103"/>
    <col min="8958" max="8958" width="3.875" style="103" bestFit="1" customWidth="1"/>
    <col min="8959" max="8959" width="16" style="103" bestFit="1" customWidth="1"/>
    <col min="8960" max="8960" width="16.625" style="103" bestFit="1" customWidth="1"/>
    <col min="8961" max="8961" width="13.5" style="103" bestFit="1" customWidth="1"/>
    <col min="8962" max="8963" width="10.875" style="103" bestFit="1" customWidth="1"/>
    <col min="8964" max="8964" width="6.25" style="103" bestFit="1" customWidth="1"/>
    <col min="8965" max="8965" width="8.875" style="103" bestFit="1" customWidth="1"/>
    <col min="8966" max="8966" width="13.875" style="103" bestFit="1" customWidth="1"/>
    <col min="8967" max="8967" width="13.25" style="103" bestFit="1" customWidth="1"/>
    <col min="8968" max="8968" width="16" style="103" bestFit="1" customWidth="1"/>
    <col min="8969" max="8969" width="11.625" style="103" bestFit="1" customWidth="1"/>
    <col min="8970" max="8970" width="16.875" style="103" customWidth="1"/>
    <col min="8971" max="8971" width="13.25" style="103" customWidth="1"/>
    <col min="8972" max="8972" width="18.375" style="103" bestFit="1" customWidth="1"/>
    <col min="8973" max="8973" width="15" style="103" bestFit="1" customWidth="1"/>
    <col min="8974" max="8974" width="14.75" style="103" bestFit="1" customWidth="1"/>
    <col min="8975" max="8975" width="14.625" style="103" bestFit="1" customWidth="1"/>
    <col min="8976" max="8976" width="13.75" style="103" bestFit="1" customWidth="1"/>
    <col min="8977" max="8977" width="14.25" style="103" bestFit="1" customWidth="1"/>
    <col min="8978" max="8978" width="15.125" style="103" customWidth="1"/>
    <col min="8979" max="8979" width="20.5" style="103" bestFit="1" customWidth="1"/>
    <col min="8980" max="8980" width="27.875" style="103" bestFit="1" customWidth="1"/>
    <col min="8981" max="8981" width="6.875" style="103" bestFit="1" customWidth="1"/>
    <col min="8982" max="8982" width="5" style="103" bestFit="1" customWidth="1"/>
    <col min="8983" max="8983" width="8" style="103" bestFit="1" customWidth="1"/>
    <col min="8984" max="8984" width="11.875" style="103" bestFit="1" customWidth="1"/>
    <col min="8985" max="9213" width="9" style="103"/>
    <col min="9214" max="9214" width="3.875" style="103" bestFit="1" customWidth="1"/>
    <col min="9215" max="9215" width="16" style="103" bestFit="1" customWidth="1"/>
    <col min="9216" max="9216" width="16.625" style="103" bestFit="1" customWidth="1"/>
    <col min="9217" max="9217" width="13.5" style="103" bestFit="1" customWidth="1"/>
    <col min="9218" max="9219" width="10.875" style="103" bestFit="1" customWidth="1"/>
    <col min="9220" max="9220" width="6.25" style="103" bestFit="1" customWidth="1"/>
    <col min="9221" max="9221" width="8.875" style="103" bestFit="1" customWidth="1"/>
    <col min="9222" max="9222" width="13.875" style="103" bestFit="1" customWidth="1"/>
    <col min="9223" max="9223" width="13.25" style="103" bestFit="1" customWidth="1"/>
    <col min="9224" max="9224" width="16" style="103" bestFit="1" customWidth="1"/>
    <col min="9225" max="9225" width="11.625" style="103" bestFit="1" customWidth="1"/>
    <col min="9226" max="9226" width="16.875" style="103" customWidth="1"/>
    <col min="9227" max="9227" width="13.25" style="103" customWidth="1"/>
    <col min="9228" max="9228" width="18.375" style="103" bestFit="1" customWidth="1"/>
    <col min="9229" max="9229" width="15" style="103" bestFit="1" customWidth="1"/>
    <col min="9230" max="9230" width="14.75" style="103" bestFit="1" customWidth="1"/>
    <col min="9231" max="9231" width="14.625" style="103" bestFit="1" customWidth="1"/>
    <col min="9232" max="9232" width="13.75" style="103" bestFit="1" customWidth="1"/>
    <col min="9233" max="9233" width="14.25" style="103" bestFit="1" customWidth="1"/>
    <col min="9234" max="9234" width="15.125" style="103" customWidth="1"/>
    <col min="9235" max="9235" width="20.5" style="103" bestFit="1" customWidth="1"/>
    <col min="9236" max="9236" width="27.875" style="103" bestFit="1" customWidth="1"/>
    <col min="9237" max="9237" width="6.875" style="103" bestFit="1" customWidth="1"/>
    <col min="9238" max="9238" width="5" style="103" bestFit="1" customWidth="1"/>
    <col min="9239" max="9239" width="8" style="103" bestFit="1" customWidth="1"/>
    <col min="9240" max="9240" width="11.875" style="103" bestFit="1" customWidth="1"/>
    <col min="9241" max="9469" width="9" style="103"/>
    <col min="9470" max="9470" width="3.875" style="103" bestFit="1" customWidth="1"/>
    <col min="9471" max="9471" width="16" style="103" bestFit="1" customWidth="1"/>
    <col min="9472" max="9472" width="16.625" style="103" bestFit="1" customWidth="1"/>
    <col min="9473" max="9473" width="13.5" style="103" bestFit="1" customWidth="1"/>
    <col min="9474" max="9475" width="10.875" style="103" bestFit="1" customWidth="1"/>
    <col min="9476" max="9476" width="6.25" style="103" bestFit="1" customWidth="1"/>
    <col min="9477" max="9477" width="8.875" style="103" bestFit="1" customWidth="1"/>
    <col min="9478" max="9478" width="13.875" style="103" bestFit="1" customWidth="1"/>
    <col min="9479" max="9479" width="13.25" style="103" bestFit="1" customWidth="1"/>
    <col min="9480" max="9480" width="16" style="103" bestFit="1" customWidth="1"/>
    <col min="9481" max="9481" width="11.625" style="103" bestFit="1" customWidth="1"/>
    <col min="9482" max="9482" width="16.875" style="103" customWidth="1"/>
    <col min="9483" max="9483" width="13.25" style="103" customWidth="1"/>
    <col min="9484" max="9484" width="18.375" style="103" bestFit="1" customWidth="1"/>
    <col min="9485" max="9485" width="15" style="103" bestFit="1" customWidth="1"/>
    <col min="9486" max="9486" width="14.75" style="103" bestFit="1" customWidth="1"/>
    <col min="9487" max="9487" width="14.625" style="103" bestFit="1" customWidth="1"/>
    <col min="9488" max="9488" width="13.75" style="103" bestFit="1" customWidth="1"/>
    <col min="9489" max="9489" width="14.25" style="103" bestFit="1" customWidth="1"/>
    <col min="9490" max="9490" width="15.125" style="103" customWidth="1"/>
    <col min="9491" max="9491" width="20.5" style="103" bestFit="1" customWidth="1"/>
    <col min="9492" max="9492" width="27.875" style="103" bestFit="1" customWidth="1"/>
    <col min="9493" max="9493" width="6.875" style="103" bestFit="1" customWidth="1"/>
    <col min="9494" max="9494" width="5" style="103" bestFit="1" customWidth="1"/>
    <col min="9495" max="9495" width="8" style="103" bestFit="1" customWidth="1"/>
    <col min="9496" max="9496" width="11.875" style="103" bestFit="1" customWidth="1"/>
    <col min="9497" max="9725" width="9" style="103"/>
    <col min="9726" max="9726" width="3.875" style="103" bestFit="1" customWidth="1"/>
    <col min="9727" max="9727" width="16" style="103" bestFit="1" customWidth="1"/>
    <col min="9728" max="9728" width="16.625" style="103" bestFit="1" customWidth="1"/>
    <col min="9729" max="9729" width="13.5" style="103" bestFit="1" customWidth="1"/>
    <col min="9730" max="9731" width="10.875" style="103" bestFit="1" customWidth="1"/>
    <col min="9732" max="9732" width="6.25" style="103" bestFit="1" customWidth="1"/>
    <col min="9733" max="9733" width="8.875" style="103" bestFit="1" customWidth="1"/>
    <col min="9734" max="9734" width="13.875" style="103" bestFit="1" customWidth="1"/>
    <col min="9735" max="9735" width="13.25" style="103" bestFit="1" customWidth="1"/>
    <col min="9736" max="9736" width="16" style="103" bestFit="1" customWidth="1"/>
    <col min="9737" max="9737" width="11.625" style="103" bestFit="1" customWidth="1"/>
    <col min="9738" max="9738" width="16.875" style="103" customWidth="1"/>
    <col min="9739" max="9739" width="13.25" style="103" customWidth="1"/>
    <col min="9740" max="9740" width="18.375" style="103" bestFit="1" customWidth="1"/>
    <col min="9741" max="9741" width="15" style="103" bestFit="1" customWidth="1"/>
    <col min="9742" max="9742" width="14.75" style="103" bestFit="1" customWidth="1"/>
    <col min="9743" max="9743" width="14.625" style="103" bestFit="1" customWidth="1"/>
    <col min="9744" max="9744" width="13.75" style="103" bestFit="1" customWidth="1"/>
    <col min="9745" max="9745" width="14.25" style="103" bestFit="1" customWidth="1"/>
    <col min="9746" max="9746" width="15.125" style="103" customWidth="1"/>
    <col min="9747" max="9747" width="20.5" style="103" bestFit="1" customWidth="1"/>
    <col min="9748" max="9748" width="27.875" style="103" bestFit="1" customWidth="1"/>
    <col min="9749" max="9749" width="6.875" style="103" bestFit="1" customWidth="1"/>
    <col min="9750" max="9750" width="5" style="103" bestFit="1" customWidth="1"/>
    <col min="9751" max="9751" width="8" style="103" bestFit="1" customWidth="1"/>
    <col min="9752" max="9752" width="11.875" style="103" bestFit="1" customWidth="1"/>
    <col min="9753" max="9981" width="9" style="103"/>
    <col min="9982" max="9982" width="3.875" style="103" bestFit="1" customWidth="1"/>
    <col min="9983" max="9983" width="16" style="103" bestFit="1" customWidth="1"/>
    <col min="9984" max="9984" width="16.625" style="103" bestFit="1" customWidth="1"/>
    <col min="9985" max="9985" width="13.5" style="103" bestFit="1" customWidth="1"/>
    <col min="9986" max="9987" width="10.875" style="103" bestFit="1" customWidth="1"/>
    <col min="9988" max="9988" width="6.25" style="103" bestFit="1" customWidth="1"/>
    <col min="9989" max="9989" width="8.875" style="103" bestFit="1" customWidth="1"/>
    <col min="9990" max="9990" width="13.875" style="103" bestFit="1" customWidth="1"/>
    <col min="9991" max="9991" width="13.25" style="103" bestFit="1" customWidth="1"/>
    <col min="9992" max="9992" width="16" style="103" bestFit="1" customWidth="1"/>
    <col min="9993" max="9993" width="11.625" style="103" bestFit="1" customWidth="1"/>
    <col min="9994" max="9994" width="16.875" style="103" customWidth="1"/>
    <col min="9995" max="9995" width="13.25" style="103" customWidth="1"/>
    <col min="9996" max="9996" width="18.375" style="103" bestFit="1" customWidth="1"/>
    <col min="9997" max="9997" width="15" style="103" bestFit="1" customWidth="1"/>
    <col min="9998" max="9998" width="14.75" style="103" bestFit="1" customWidth="1"/>
    <col min="9999" max="9999" width="14.625" style="103" bestFit="1" customWidth="1"/>
    <col min="10000" max="10000" width="13.75" style="103" bestFit="1" customWidth="1"/>
    <col min="10001" max="10001" width="14.25" style="103" bestFit="1" customWidth="1"/>
    <col min="10002" max="10002" width="15.125" style="103" customWidth="1"/>
    <col min="10003" max="10003" width="20.5" style="103" bestFit="1" customWidth="1"/>
    <col min="10004" max="10004" width="27.875" style="103" bestFit="1" customWidth="1"/>
    <col min="10005" max="10005" width="6.875" style="103" bestFit="1" customWidth="1"/>
    <col min="10006" max="10006" width="5" style="103" bestFit="1" customWidth="1"/>
    <col min="10007" max="10007" width="8" style="103" bestFit="1" customWidth="1"/>
    <col min="10008" max="10008" width="11.875" style="103" bestFit="1" customWidth="1"/>
    <col min="10009" max="10237" width="9" style="103"/>
    <col min="10238" max="10238" width="3.875" style="103" bestFit="1" customWidth="1"/>
    <col min="10239" max="10239" width="16" style="103" bestFit="1" customWidth="1"/>
    <col min="10240" max="10240" width="16.625" style="103" bestFit="1" customWidth="1"/>
    <col min="10241" max="10241" width="13.5" style="103" bestFit="1" customWidth="1"/>
    <col min="10242" max="10243" width="10.875" style="103" bestFit="1" customWidth="1"/>
    <col min="10244" max="10244" width="6.25" style="103" bestFit="1" customWidth="1"/>
    <col min="10245" max="10245" width="8.875" style="103" bestFit="1" customWidth="1"/>
    <col min="10246" max="10246" width="13.875" style="103" bestFit="1" customWidth="1"/>
    <col min="10247" max="10247" width="13.25" style="103" bestFit="1" customWidth="1"/>
    <col min="10248" max="10248" width="16" style="103" bestFit="1" customWidth="1"/>
    <col min="10249" max="10249" width="11.625" style="103" bestFit="1" customWidth="1"/>
    <col min="10250" max="10250" width="16.875" style="103" customWidth="1"/>
    <col min="10251" max="10251" width="13.25" style="103" customWidth="1"/>
    <col min="10252" max="10252" width="18.375" style="103" bestFit="1" customWidth="1"/>
    <col min="10253" max="10253" width="15" style="103" bestFit="1" customWidth="1"/>
    <col min="10254" max="10254" width="14.75" style="103" bestFit="1" customWidth="1"/>
    <col min="10255" max="10255" width="14.625" style="103" bestFit="1" customWidth="1"/>
    <col min="10256" max="10256" width="13.75" style="103" bestFit="1" customWidth="1"/>
    <col min="10257" max="10257" width="14.25" style="103" bestFit="1" customWidth="1"/>
    <col min="10258" max="10258" width="15.125" style="103" customWidth="1"/>
    <col min="10259" max="10259" width="20.5" style="103" bestFit="1" customWidth="1"/>
    <col min="10260" max="10260" width="27.875" style="103" bestFit="1" customWidth="1"/>
    <col min="10261" max="10261" width="6.875" style="103" bestFit="1" customWidth="1"/>
    <col min="10262" max="10262" width="5" style="103" bestFit="1" customWidth="1"/>
    <col min="10263" max="10263" width="8" style="103" bestFit="1" customWidth="1"/>
    <col min="10264" max="10264" width="11.875" style="103" bestFit="1" customWidth="1"/>
    <col min="10265" max="10493" width="9" style="103"/>
    <col min="10494" max="10494" width="3.875" style="103" bestFit="1" customWidth="1"/>
    <col min="10495" max="10495" width="16" style="103" bestFit="1" customWidth="1"/>
    <col min="10496" max="10496" width="16.625" style="103" bestFit="1" customWidth="1"/>
    <col min="10497" max="10497" width="13.5" style="103" bestFit="1" customWidth="1"/>
    <col min="10498" max="10499" width="10.875" style="103" bestFit="1" customWidth="1"/>
    <col min="10500" max="10500" width="6.25" style="103" bestFit="1" customWidth="1"/>
    <col min="10501" max="10501" width="8.875" style="103" bestFit="1" customWidth="1"/>
    <col min="10502" max="10502" width="13.875" style="103" bestFit="1" customWidth="1"/>
    <col min="10503" max="10503" width="13.25" style="103" bestFit="1" customWidth="1"/>
    <col min="10504" max="10504" width="16" style="103" bestFit="1" customWidth="1"/>
    <col min="10505" max="10505" width="11.625" style="103" bestFit="1" customWidth="1"/>
    <col min="10506" max="10506" width="16.875" style="103" customWidth="1"/>
    <col min="10507" max="10507" width="13.25" style="103" customWidth="1"/>
    <col min="10508" max="10508" width="18.375" style="103" bestFit="1" customWidth="1"/>
    <col min="10509" max="10509" width="15" style="103" bestFit="1" customWidth="1"/>
    <col min="10510" max="10510" width="14.75" style="103" bestFit="1" customWidth="1"/>
    <col min="10511" max="10511" width="14.625" style="103" bestFit="1" customWidth="1"/>
    <col min="10512" max="10512" width="13.75" style="103" bestFit="1" customWidth="1"/>
    <col min="10513" max="10513" width="14.25" style="103" bestFit="1" customWidth="1"/>
    <col min="10514" max="10514" width="15.125" style="103" customWidth="1"/>
    <col min="10515" max="10515" width="20.5" style="103" bestFit="1" customWidth="1"/>
    <col min="10516" max="10516" width="27.875" style="103" bestFit="1" customWidth="1"/>
    <col min="10517" max="10517" width="6.875" style="103" bestFit="1" customWidth="1"/>
    <col min="10518" max="10518" width="5" style="103" bestFit="1" customWidth="1"/>
    <col min="10519" max="10519" width="8" style="103" bestFit="1" customWidth="1"/>
    <col min="10520" max="10520" width="11.875" style="103" bestFit="1" customWidth="1"/>
    <col min="10521" max="10749" width="9" style="103"/>
    <col min="10750" max="10750" width="3.875" style="103" bestFit="1" customWidth="1"/>
    <col min="10751" max="10751" width="16" style="103" bestFit="1" customWidth="1"/>
    <col min="10752" max="10752" width="16.625" style="103" bestFit="1" customWidth="1"/>
    <col min="10753" max="10753" width="13.5" style="103" bestFit="1" customWidth="1"/>
    <col min="10754" max="10755" width="10.875" style="103" bestFit="1" customWidth="1"/>
    <col min="10756" max="10756" width="6.25" style="103" bestFit="1" customWidth="1"/>
    <col min="10757" max="10757" width="8.875" style="103" bestFit="1" customWidth="1"/>
    <col min="10758" max="10758" width="13.875" style="103" bestFit="1" customWidth="1"/>
    <col min="10759" max="10759" width="13.25" style="103" bestFit="1" customWidth="1"/>
    <col min="10760" max="10760" width="16" style="103" bestFit="1" customWidth="1"/>
    <col min="10761" max="10761" width="11.625" style="103" bestFit="1" customWidth="1"/>
    <col min="10762" max="10762" width="16.875" style="103" customWidth="1"/>
    <col min="10763" max="10763" width="13.25" style="103" customWidth="1"/>
    <col min="10764" max="10764" width="18.375" style="103" bestFit="1" customWidth="1"/>
    <col min="10765" max="10765" width="15" style="103" bestFit="1" customWidth="1"/>
    <col min="10766" max="10766" width="14.75" style="103" bestFit="1" customWidth="1"/>
    <col min="10767" max="10767" width="14.625" style="103" bestFit="1" customWidth="1"/>
    <col min="10768" max="10768" width="13.75" style="103" bestFit="1" customWidth="1"/>
    <col min="10769" max="10769" width="14.25" style="103" bestFit="1" customWidth="1"/>
    <col min="10770" max="10770" width="15.125" style="103" customWidth="1"/>
    <col min="10771" max="10771" width="20.5" style="103" bestFit="1" customWidth="1"/>
    <col min="10772" max="10772" width="27.875" style="103" bestFit="1" customWidth="1"/>
    <col min="10773" max="10773" width="6.875" style="103" bestFit="1" customWidth="1"/>
    <col min="10774" max="10774" width="5" style="103" bestFit="1" customWidth="1"/>
    <col min="10775" max="10775" width="8" style="103" bestFit="1" customWidth="1"/>
    <col min="10776" max="10776" width="11.875" style="103" bestFit="1" customWidth="1"/>
    <col min="10777" max="11005" width="9" style="103"/>
    <col min="11006" max="11006" width="3.875" style="103" bestFit="1" customWidth="1"/>
    <col min="11007" max="11007" width="16" style="103" bestFit="1" customWidth="1"/>
    <col min="11008" max="11008" width="16.625" style="103" bestFit="1" customWidth="1"/>
    <col min="11009" max="11009" width="13.5" style="103" bestFit="1" customWidth="1"/>
    <col min="11010" max="11011" width="10.875" style="103" bestFit="1" customWidth="1"/>
    <col min="11012" max="11012" width="6.25" style="103" bestFit="1" customWidth="1"/>
    <col min="11013" max="11013" width="8.875" style="103" bestFit="1" customWidth="1"/>
    <col min="11014" max="11014" width="13.875" style="103" bestFit="1" customWidth="1"/>
    <col min="11015" max="11015" width="13.25" style="103" bestFit="1" customWidth="1"/>
    <col min="11016" max="11016" width="16" style="103" bestFit="1" customWidth="1"/>
    <col min="11017" max="11017" width="11.625" style="103" bestFit="1" customWidth="1"/>
    <col min="11018" max="11018" width="16.875" style="103" customWidth="1"/>
    <col min="11019" max="11019" width="13.25" style="103" customWidth="1"/>
    <col min="11020" max="11020" width="18.375" style="103" bestFit="1" customWidth="1"/>
    <col min="11021" max="11021" width="15" style="103" bestFit="1" customWidth="1"/>
    <col min="11022" max="11022" width="14.75" style="103" bestFit="1" customWidth="1"/>
    <col min="11023" max="11023" width="14.625" style="103" bestFit="1" customWidth="1"/>
    <col min="11024" max="11024" width="13.75" style="103" bestFit="1" customWidth="1"/>
    <col min="11025" max="11025" width="14.25" style="103" bestFit="1" customWidth="1"/>
    <col min="11026" max="11026" width="15.125" style="103" customWidth="1"/>
    <col min="11027" max="11027" width="20.5" style="103" bestFit="1" customWidth="1"/>
    <col min="11028" max="11028" width="27.875" style="103" bestFit="1" customWidth="1"/>
    <col min="11029" max="11029" width="6.875" style="103" bestFit="1" customWidth="1"/>
    <col min="11030" max="11030" width="5" style="103" bestFit="1" customWidth="1"/>
    <col min="11031" max="11031" width="8" style="103" bestFit="1" customWidth="1"/>
    <col min="11032" max="11032" width="11.875" style="103" bestFit="1" customWidth="1"/>
    <col min="11033" max="11261" width="9" style="103"/>
    <col min="11262" max="11262" width="3.875" style="103" bestFit="1" customWidth="1"/>
    <col min="11263" max="11263" width="16" style="103" bestFit="1" customWidth="1"/>
    <col min="11264" max="11264" width="16.625" style="103" bestFit="1" customWidth="1"/>
    <col min="11265" max="11265" width="13.5" style="103" bestFit="1" customWidth="1"/>
    <col min="11266" max="11267" width="10.875" style="103" bestFit="1" customWidth="1"/>
    <col min="11268" max="11268" width="6.25" style="103" bestFit="1" customWidth="1"/>
    <col min="11269" max="11269" width="8.875" style="103" bestFit="1" customWidth="1"/>
    <col min="11270" max="11270" width="13.875" style="103" bestFit="1" customWidth="1"/>
    <col min="11271" max="11271" width="13.25" style="103" bestFit="1" customWidth="1"/>
    <col min="11272" max="11272" width="16" style="103" bestFit="1" customWidth="1"/>
    <col min="11273" max="11273" width="11.625" style="103" bestFit="1" customWidth="1"/>
    <col min="11274" max="11274" width="16.875" style="103" customWidth="1"/>
    <col min="11275" max="11275" width="13.25" style="103" customWidth="1"/>
    <col min="11276" max="11276" width="18.375" style="103" bestFit="1" customWidth="1"/>
    <col min="11277" max="11277" width="15" style="103" bestFit="1" customWidth="1"/>
    <col min="11278" max="11278" width="14.75" style="103" bestFit="1" customWidth="1"/>
    <col min="11279" max="11279" width="14.625" style="103" bestFit="1" customWidth="1"/>
    <col min="11280" max="11280" width="13.75" style="103" bestFit="1" customWidth="1"/>
    <col min="11281" max="11281" width="14.25" style="103" bestFit="1" customWidth="1"/>
    <col min="11282" max="11282" width="15.125" style="103" customWidth="1"/>
    <col min="11283" max="11283" width="20.5" style="103" bestFit="1" customWidth="1"/>
    <col min="11284" max="11284" width="27.875" style="103" bestFit="1" customWidth="1"/>
    <col min="11285" max="11285" width="6.875" style="103" bestFit="1" customWidth="1"/>
    <col min="11286" max="11286" width="5" style="103" bestFit="1" customWidth="1"/>
    <col min="11287" max="11287" width="8" style="103" bestFit="1" customWidth="1"/>
    <col min="11288" max="11288" width="11.875" style="103" bestFit="1" customWidth="1"/>
    <col min="11289" max="11517" width="9" style="103"/>
    <col min="11518" max="11518" width="3.875" style="103" bestFit="1" customWidth="1"/>
    <col min="11519" max="11519" width="16" style="103" bestFit="1" customWidth="1"/>
    <col min="11520" max="11520" width="16.625" style="103" bestFit="1" customWidth="1"/>
    <col min="11521" max="11521" width="13.5" style="103" bestFit="1" customWidth="1"/>
    <col min="11522" max="11523" width="10.875" style="103" bestFit="1" customWidth="1"/>
    <col min="11524" max="11524" width="6.25" style="103" bestFit="1" customWidth="1"/>
    <col min="11525" max="11525" width="8.875" style="103" bestFit="1" customWidth="1"/>
    <col min="11526" max="11526" width="13.875" style="103" bestFit="1" customWidth="1"/>
    <col min="11527" max="11527" width="13.25" style="103" bestFit="1" customWidth="1"/>
    <col min="11528" max="11528" width="16" style="103" bestFit="1" customWidth="1"/>
    <col min="11529" max="11529" width="11.625" style="103" bestFit="1" customWidth="1"/>
    <col min="11530" max="11530" width="16.875" style="103" customWidth="1"/>
    <col min="11531" max="11531" width="13.25" style="103" customWidth="1"/>
    <col min="11532" max="11532" width="18.375" style="103" bestFit="1" customWidth="1"/>
    <col min="11533" max="11533" width="15" style="103" bestFit="1" customWidth="1"/>
    <col min="11534" max="11534" width="14.75" style="103" bestFit="1" customWidth="1"/>
    <col min="11535" max="11535" width="14.625" style="103" bestFit="1" customWidth="1"/>
    <col min="11536" max="11536" width="13.75" style="103" bestFit="1" customWidth="1"/>
    <col min="11537" max="11537" width="14.25" style="103" bestFit="1" customWidth="1"/>
    <col min="11538" max="11538" width="15.125" style="103" customWidth="1"/>
    <col min="11539" max="11539" width="20.5" style="103" bestFit="1" customWidth="1"/>
    <col min="11540" max="11540" width="27.875" style="103" bestFit="1" customWidth="1"/>
    <col min="11541" max="11541" width="6.875" style="103" bestFit="1" customWidth="1"/>
    <col min="11542" max="11542" width="5" style="103" bestFit="1" customWidth="1"/>
    <col min="11543" max="11543" width="8" style="103" bestFit="1" customWidth="1"/>
    <col min="11544" max="11544" width="11.875" style="103" bestFit="1" customWidth="1"/>
    <col min="11545" max="11773" width="9" style="103"/>
    <col min="11774" max="11774" width="3.875" style="103" bestFit="1" customWidth="1"/>
    <col min="11775" max="11775" width="16" style="103" bestFit="1" customWidth="1"/>
    <col min="11776" max="11776" width="16.625" style="103" bestFit="1" customWidth="1"/>
    <col min="11777" max="11777" width="13.5" style="103" bestFit="1" customWidth="1"/>
    <col min="11778" max="11779" width="10.875" style="103" bestFit="1" customWidth="1"/>
    <col min="11780" max="11780" width="6.25" style="103" bestFit="1" customWidth="1"/>
    <col min="11781" max="11781" width="8.875" style="103" bestFit="1" customWidth="1"/>
    <col min="11782" max="11782" width="13.875" style="103" bestFit="1" customWidth="1"/>
    <col min="11783" max="11783" width="13.25" style="103" bestFit="1" customWidth="1"/>
    <col min="11784" max="11784" width="16" style="103" bestFit="1" customWidth="1"/>
    <col min="11785" max="11785" width="11.625" style="103" bestFit="1" customWidth="1"/>
    <col min="11786" max="11786" width="16.875" style="103" customWidth="1"/>
    <col min="11787" max="11787" width="13.25" style="103" customWidth="1"/>
    <col min="11788" max="11788" width="18.375" style="103" bestFit="1" customWidth="1"/>
    <col min="11789" max="11789" width="15" style="103" bestFit="1" customWidth="1"/>
    <col min="11790" max="11790" width="14.75" style="103" bestFit="1" customWidth="1"/>
    <col min="11791" max="11791" width="14.625" style="103" bestFit="1" customWidth="1"/>
    <col min="11792" max="11792" width="13.75" style="103" bestFit="1" customWidth="1"/>
    <col min="11793" max="11793" width="14.25" style="103" bestFit="1" customWidth="1"/>
    <col min="11794" max="11794" width="15.125" style="103" customWidth="1"/>
    <col min="11795" max="11795" width="20.5" style="103" bestFit="1" customWidth="1"/>
    <col min="11796" max="11796" width="27.875" style="103" bestFit="1" customWidth="1"/>
    <col min="11797" max="11797" width="6.875" style="103" bestFit="1" customWidth="1"/>
    <col min="11798" max="11798" width="5" style="103" bestFit="1" customWidth="1"/>
    <col min="11799" max="11799" width="8" style="103" bestFit="1" customWidth="1"/>
    <col min="11800" max="11800" width="11.875" style="103" bestFit="1" customWidth="1"/>
    <col min="11801" max="12029" width="9" style="103"/>
    <col min="12030" max="12030" width="3.875" style="103" bestFit="1" customWidth="1"/>
    <col min="12031" max="12031" width="16" style="103" bestFit="1" customWidth="1"/>
    <col min="12032" max="12032" width="16.625" style="103" bestFit="1" customWidth="1"/>
    <col min="12033" max="12033" width="13.5" style="103" bestFit="1" customWidth="1"/>
    <col min="12034" max="12035" width="10.875" style="103" bestFit="1" customWidth="1"/>
    <col min="12036" max="12036" width="6.25" style="103" bestFit="1" customWidth="1"/>
    <col min="12037" max="12037" width="8.875" style="103" bestFit="1" customWidth="1"/>
    <col min="12038" max="12038" width="13.875" style="103" bestFit="1" customWidth="1"/>
    <col min="12039" max="12039" width="13.25" style="103" bestFit="1" customWidth="1"/>
    <col min="12040" max="12040" width="16" style="103" bestFit="1" customWidth="1"/>
    <col min="12041" max="12041" width="11.625" style="103" bestFit="1" customWidth="1"/>
    <col min="12042" max="12042" width="16.875" style="103" customWidth="1"/>
    <col min="12043" max="12043" width="13.25" style="103" customWidth="1"/>
    <col min="12044" max="12044" width="18.375" style="103" bestFit="1" customWidth="1"/>
    <col min="12045" max="12045" width="15" style="103" bestFit="1" customWidth="1"/>
    <col min="12046" max="12046" width="14.75" style="103" bestFit="1" customWidth="1"/>
    <col min="12047" max="12047" width="14.625" style="103" bestFit="1" customWidth="1"/>
    <col min="12048" max="12048" width="13.75" style="103" bestFit="1" customWidth="1"/>
    <col min="12049" max="12049" width="14.25" style="103" bestFit="1" customWidth="1"/>
    <col min="12050" max="12050" width="15.125" style="103" customWidth="1"/>
    <col min="12051" max="12051" width="20.5" style="103" bestFit="1" customWidth="1"/>
    <col min="12052" max="12052" width="27.875" style="103" bestFit="1" customWidth="1"/>
    <col min="12053" max="12053" width="6.875" style="103" bestFit="1" customWidth="1"/>
    <col min="12054" max="12054" width="5" style="103" bestFit="1" customWidth="1"/>
    <col min="12055" max="12055" width="8" style="103" bestFit="1" customWidth="1"/>
    <col min="12056" max="12056" width="11.875" style="103" bestFit="1" customWidth="1"/>
    <col min="12057" max="12285" width="9" style="103"/>
    <col min="12286" max="12286" width="3.875" style="103" bestFit="1" customWidth="1"/>
    <col min="12287" max="12287" width="16" style="103" bestFit="1" customWidth="1"/>
    <col min="12288" max="12288" width="16.625" style="103" bestFit="1" customWidth="1"/>
    <col min="12289" max="12289" width="13.5" style="103" bestFit="1" customWidth="1"/>
    <col min="12290" max="12291" width="10.875" style="103" bestFit="1" customWidth="1"/>
    <col min="12292" max="12292" width="6.25" style="103" bestFit="1" customWidth="1"/>
    <col min="12293" max="12293" width="8.875" style="103" bestFit="1" customWidth="1"/>
    <col min="12294" max="12294" width="13.875" style="103" bestFit="1" customWidth="1"/>
    <col min="12295" max="12295" width="13.25" style="103" bestFit="1" customWidth="1"/>
    <col min="12296" max="12296" width="16" style="103" bestFit="1" customWidth="1"/>
    <col min="12297" max="12297" width="11.625" style="103" bestFit="1" customWidth="1"/>
    <col min="12298" max="12298" width="16.875" style="103" customWidth="1"/>
    <col min="12299" max="12299" width="13.25" style="103" customWidth="1"/>
    <col min="12300" max="12300" width="18.375" style="103" bestFit="1" customWidth="1"/>
    <col min="12301" max="12301" width="15" style="103" bestFit="1" customWidth="1"/>
    <col min="12302" max="12302" width="14.75" style="103" bestFit="1" customWidth="1"/>
    <col min="12303" max="12303" width="14.625" style="103" bestFit="1" customWidth="1"/>
    <col min="12304" max="12304" width="13.75" style="103" bestFit="1" customWidth="1"/>
    <col min="12305" max="12305" width="14.25" style="103" bestFit="1" customWidth="1"/>
    <col min="12306" max="12306" width="15.125" style="103" customWidth="1"/>
    <col min="12307" max="12307" width="20.5" style="103" bestFit="1" customWidth="1"/>
    <col min="12308" max="12308" width="27.875" style="103" bestFit="1" customWidth="1"/>
    <col min="12309" max="12309" width="6.875" style="103" bestFit="1" customWidth="1"/>
    <col min="12310" max="12310" width="5" style="103" bestFit="1" customWidth="1"/>
    <col min="12311" max="12311" width="8" style="103" bestFit="1" customWidth="1"/>
    <col min="12312" max="12312" width="11.875" style="103" bestFit="1" customWidth="1"/>
    <col min="12313" max="12541" width="9" style="103"/>
    <col min="12542" max="12542" width="3.875" style="103" bestFit="1" customWidth="1"/>
    <col min="12543" max="12543" width="16" style="103" bestFit="1" customWidth="1"/>
    <col min="12544" max="12544" width="16.625" style="103" bestFit="1" customWidth="1"/>
    <col min="12545" max="12545" width="13.5" style="103" bestFit="1" customWidth="1"/>
    <col min="12546" max="12547" width="10.875" style="103" bestFit="1" customWidth="1"/>
    <col min="12548" max="12548" width="6.25" style="103" bestFit="1" customWidth="1"/>
    <col min="12549" max="12549" width="8.875" style="103" bestFit="1" customWidth="1"/>
    <col min="12550" max="12550" width="13.875" style="103" bestFit="1" customWidth="1"/>
    <col min="12551" max="12551" width="13.25" style="103" bestFit="1" customWidth="1"/>
    <col min="12552" max="12552" width="16" style="103" bestFit="1" customWidth="1"/>
    <col min="12553" max="12553" width="11.625" style="103" bestFit="1" customWidth="1"/>
    <col min="12554" max="12554" width="16.875" style="103" customWidth="1"/>
    <col min="12555" max="12555" width="13.25" style="103" customWidth="1"/>
    <col min="12556" max="12556" width="18.375" style="103" bestFit="1" customWidth="1"/>
    <col min="12557" max="12557" width="15" style="103" bestFit="1" customWidth="1"/>
    <col min="12558" max="12558" width="14.75" style="103" bestFit="1" customWidth="1"/>
    <col min="12559" max="12559" width="14.625" style="103" bestFit="1" customWidth="1"/>
    <col min="12560" max="12560" width="13.75" style="103" bestFit="1" customWidth="1"/>
    <col min="12561" max="12561" width="14.25" style="103" bestFit="1" customWidth="1"/>
    <col min="12562" max="12562" width="15.125" style="103" customWidth="1"/>
    <col min="12563" max="12563" width="20.5" style="103" bestFit="1" customWidth="1"/>
    <col min="12564" max="12564" width="27.875" style="103" bestFit="1" customWidth="1"/>
    <col min="12565" max="12565" width="6.875" style="103" bestFit="1" customWidth="1"/>
    <col min="12566" max="12566" width="5" style="103" bestFit="1" customWidth="1"/>
    <col min="12567" max="12567" width="8" style="103" bestFit="1" customWidth="1"/>
    <col min="12568" max="12568" width="11.875" style="103" bestFit="1" customWidth="1"/>
    <col min="12569" max="12797" width="9" style="103"/>
    <col min="12798" max="12798" width="3.875" style="103" bestFit="1" customWidth="1"/>
    <col min="12799" max="12799" width="16" style="103" bestFit="1" customWidth="1"/>
    <col min="12800" max="12800" width="16.625" style="103" bestFit="1" customWidth="1"/>
    <col min="12801" max="12801" width="13.5" style="103" bestFit="1" customWidth="1"/>
    <col min="12802" max="12803" width="10.875" style="103" bestFit="1" customWidth="1"/>
    <col min="12804" max="12804" width="6.25" style="103" bestFit="1" customWidth="1"/>
    <col min="12805" max="12805" width="8.875" style="103" bestFit="1" customWidth="1"/>
    <col min="12806" max="12806" width="13.875" style="103" bestFit="1" customWidth="1"/>
    <col min="12807" max="12807" width="13.25" style="103" bestFit="1" customWidth="1"/>
    <col min="12808" max="12808" width="16" style="103" bestFit="1" customWidth="1"/>
    <col min="12809" max="12809" width="11.625" style="103" bestFit="1" customWidth="1"/>
    <col min="12810" max="12810" width="16.875" style="103" customWidth="1"/>
    <col min="12811" max="12811" width="13.25" style="103" customWidth="1"/>
    <col min="12812" max="12812" width="18.375" style="103" bestFit="1" customWidth="1"/>
    <col min="12813" max="12813" width="15" style="103" bestFit="1" customWidth="1"/>
    <col min="12814" max="12814" width="14.75" style="103" bestFit="1" customWidth="1"/>
    <col min="12815" max="12815" width="14.625" style="103" bestFit="1" customWidth="1"/>
    <col min="12816" max="12816" width="13.75" style="103" bestFit="1" customWidth="1"/>
    <col min="12817" max="12817" width="14.25" style="103" bestFit="1" customWidth="1"/>
    <col min="12818" max="12818" width="15.125" style="103" customWidth="1"/>
    <col min="12819" max="12819" width="20.5" style="103" bestFit="1" customWidth="1"/>
    <col min="12820" max="12820" width="27.875" style="103" bestFit="1" customWidth="1"/>
    <col min="12821" max="12821" width="6.875" style="103" bestFit="1" customWidth="1"/>
    <col min="12822" max="12822" width="5" style="103" bestFit="1" customWidth="1"/>
    <col min="12823" max="12823" width="8" style="103" bestFit="1" customWidth="1"/>
    <col min="12824" max="12824" width="11.875" style="103" bestFit="1" customWidth="1"/>
    <col min="12825" max="13053" width="9" style="103"/>
    <col min="13054" max="13054" width="3.875" style="103" bestFit="1" customWidth="1"/>
    <col min="13055" max="13055" width="16" style="103" bestFit="1" customWidth="1"/>
    <col min="13056" max="13056" width="16.625" style="103" bestFit="1" customWidth="1"/>
    <col min="13057" max="13057" width="13.5" style="103" bestFit="1" customWidth="1"/>
    <col min="13058" max="13059" width="10.875" style="103" bestFit="1" customWidth="1"/>
    <col min="13060" max="13060" width="6.25" style="103" bestFit="1" customWidth="1"/>
    <col min="13061" max="13061" width="8.875" style="103" bestFit="1" customWidth="1"/>
    <col min="13062" max="13062" width="13.875" style="103" bestFit="1" customWidth="1"/>
    <col min="13063" max="13063" width="13.25" style="103" bestFit="1" customWidth="1"/>
    <col min="13064" max="13064" width="16" style="103" bestFit="1" customWidth="1"/>
    <col min="13065" max="13065" width="11.625" style="103" bestFit="1" customWidth="1"/>
    <col min="13066" max="13066" width="16.875" style="103" customWidth="1"/>
    <col min="13067" max="13067" width="13.25" style="103" customWidth="1"/>
    <col min="13068" max="13068" width="18.375" style="103" bestFit="1" customWidth="1"/>
    <col min="13069" max="13069" width="15" style="103" bestFit="1" customWidth="1"/>
    <col min="13070" max="13070" width="14.75" style="103" bestFit="1" customWidth="1"/>
    <col min="13071" max="13071" width="14.625" style="103" bestFit="1" customWidth="1"/>
    <col min="13072" max="13072" width="13.75" style="103" bestFit="1" customWidth="1"/>
    <col min="13073" max="13073" width="14.25" style="103" bestFit="1" customWidth="1"/>
    <col min="13074" max="13074" width="15.125" style="103" customWidth="1"/>
    <col min="13075" max="13075" width="20.5" style="103" bestFit="1" customWidth="1"/>
    <col min="13076" max="13076" width="27.875" style="103" bestFit="1" customWidth="1"/>
    <col min="13077" max="13077" width="6.875" style="103" bestFit="1" customWidth="1"/>
    <col min="13078" max="13078" width="5" style="103" bestFit="1" customWidth="1"/>
    <col min="13079" max="13079" width="8" style="103" bestFit="1" customWidth="1"/>
    <col min="13080" max="13080" width="11.875" style="103" bestFit="1" customWidth="1"/>
    <col min="13081" max="13309" width="9" style="103"/>
    <col min="13310" max="13310" width="3.875" style="103" bestFit="1" customWidth="1"/>
    <col min="13311" max="13311" width="16" style="103" bestFit="1" customWidth="1"/>
    <col min="13312" max="13312" width="16.625" style="103" bestFit="1" customWidth="1"/>
    <col min="13313" max="13313" width="13.5" style="103" bestFit="1" customWidth="1"/>
    <col min="13314" max="13315" width="10.875" style="103" bestFit="1" customWidth="1"/>
    <col min="13316" max="13316" width="6.25" style="103" bestFit="1" customWidth="1"/>
    <col min="13317" max="13317" width="8.875" style="103" bestFit="1" customWidth="1"/>
    <col min="13318" max="13318" width="13.875" style="103" bestFit="1" customWidth="1"/>
    <col min="13319" max="13319" width="13.25" style="103" bestFit="1" customWidth="1"/>
    <col min="13320" max="13320" width="16" style="103" bestFit="1" customWidth="1"/>
    <col min="13321" max="13321" width="11.625" style="103" bestFit="1" customWidth="1"/>
    <col min="13322" max="13322" width="16.875" style="103" customWidth="1"/>
    <col min="13323" max="13323" width="13.25" style="103" customWidth="1"/>
    <col min="13324" max="13324" width="18.375" style="103" bestFit="1" customWidth="1"/>
    <col min="13325" max="13325" width="15" style="103" bestFit="1" customWidth="1"/>
    <col min="13326" max="13326" width="14.75" style="103" bestFit="1" customWidth="1"/>
    <col min="13327" max="13327" width="14.625" style="103" bestFit="1" customWidth="1"/>
    <col min="13328" max="13328" width="13.75" style="103" bestFit="1" customWidth="1"/>
    <col min="13329" max="13329" width="14.25" style="103" bestFit="1" customWidth="1"/>
    <col min="13330" max="13330" width="15.125" style="103" customWidth="1"/>
    <col min="13331" max="13331" width="20.5" style="103" bestFit="1" customWidth="1"/>
    <col min="13332" max="13332" width="27.875" style="103" bestFit="1" customWidth="1"/>
    <col min="13333" max="13333" width="6.875" style="103" bestFit="1" customWidth="1"/>
    <col min="13334" max="13334" width="5" style="103" bestFit="1" customWidth="1"/>
    <col min="13335" max="13335" width="8" style="103" bestFit="1" customWidth="1"/>
    <col min="13336" max="13336" width="11.875" style="103" bestFit="1" customWidth="1"/>
    <col min="13337" max="13565" width="9" style="103"/>
    <col min="13566" max="13566" width="3.875" style="103" bestFit="1" customWidth="1"/>
    <col min="13567" max="13567" width="16" style="103" bestFit="1" customWidth="1"/>
    <col min="13568" max="13568" width="16.625" style="103" bestFit="1" customWidth="1"/>
    <col min="13569" max="13569" width="13.5" style="103" bestFit="1" customWidth="1"/>
    <col min="13570" max="13571" width="10.875" style="103" bestFit="1" customWidth="1"/>
    <col min="13572" max="13572" width="6.25" style="103" bestFit="1" customWidth="1"/>
    <col min="13573" max="13573" width="8.875" style="103" bestFit="1" customWidth="1"/>
    <col min="13574" max="13574" width="13.875" style="103" bestFit="1" customWidth="1"/>
    <col min="13575" max="13575" width="13.25" style="103" bestFit="1" customWidth="1"/>
    <col min="13576" max="13576" width="16" style="103" bestFit="1" customWidth="1"/>
    <col min="13577" max="13577" width="11.625" style="103" bestFit="1" customWidth="1"/>
    <col min="13578" max="13578" width="16.875" style="103" customWidth="1"/>
    <col min="13579" max="13579" width="13.25" style="103" customWidth="1"/>
    <col min="13580" max="13580" width="18.375" style="103" bestFit="1" customWidth="1"/>
    <col min="13581" max="13581" width="15" style="103" bestFit="1" customWidth="1"/>
    <col min="13582" max="13582" width="14.75" style="103" bestFit="1" customWidth="1"/>
    <col min="13583" max="13583" width="14.625" style="103" bestFit="1" customWidth="1"/>
    <col min="13584" max="13584" width="13.75" style="103" bestFit="1" customWidth="1"/>
    <col min="13585" max="13585" width="14.25" style="103" bestFit="1" customWidth="1"/>
    <col min="13586" max="13586" width="15.125" style="103" customWidth="1"/>
    <col min="13587" max="13587" width="20.5" style="103" bestFit="1" customWidth="1"/>
    <col min="13588" max="13588" width="27.875" style="103" bestFit="1" customWidth="1"/>
    <col min="13589" max="13589" width="6.875" style="103" bestFit="1" customWidth="1"/>
    <col min="13590" max="13590" width="5" style="103" bestFit="1" customWidth="1"/>
    <col min="13591" max="13591" width="8" style="103" bestFit="1" customWidth="1"/>
    <col min="13592" max="13592" width="11.875" style="103" bestFit="1" customWidth="1"/>
    <col min="13593" max="13821" width="9" style="103"/>
    <col min="13822" max="13822" width="3.875" style="103" bestFit="1" customWidth="1"/>
    <col min="13823" max="13823" width="16" style="103" bestFit="1" customWidth="1"/>
    <col min="13824" max="13824" width="16.625" style="103" bestFit="1" customWidth="1"/>
    <col min="13825" max="13825" width="13.5" style="103" bestFit="1" customWidth="1"/>
    <col min="13826" max="13827" width="10.875" style="103" bestFit="1" customWidth="1"/>
    <col min="13828" max="13828" width="6.25" style="103" bestFit="1" customWidth="1"/>
    <col min="13829" max="13829" width="8.875" style="103" bestFit="1" customWidth="1"/>
    <col min="13830" max="13830" width="13.875" style="103" bestFit="1" customWidth="1"/>
    <col min="13831" max="13831" width="13.25" style="103" bestFit="1" customWidth="1"/>
    <col min="13832" max="13832" width="16" style="103" bestFit="1" customWidth="1"/>
    <col min="13833" max="13833" width="11.625" style="103" bestFit="1" customWidth="1"/>
    <col min="13834" max="13834" width="16.875" style="103" customWidth="1"/>
    <col min="13835" max="13835" width="13.25" style="103" customWidth="1"/>
    <col min="13836" max="13836" width="18.375" style="103" bestFit="1" customWidth="1"/>
    <col min="13837" max="13837" width="15" style="103" bestFit="1" customWidth="1"/>
    <col min="13838" max="13838" width="14.75" style="103" bestFit="1" customWidth="1"/>
    <col min="13839" max="13839" width="14.625" style="103" bestFit="1" customWidth="1"/>
    <col min="13840" max="13840" width="13.75" style="103" bestFit="1" customWidth="1"/>
    <col min="13841" max="13841" width="14.25" style="103" bestFit="1" customWidth="1"/>
    <col min="13842" max="13842" width="15.125" style="103" customWidth="1"/>
    <col min="13843" max="13843" width="20.5" style="103" bestFit="1" customWidth="1"/>
    <col min="13844" max="13844" width="27.875" style="103" bestFit="1" customWidth="1"/>
    <col min="13845" max="13845" width="6.875" style="103" bestFit="1" customWidth="1"/>
    <col min="13846" max="13846" width="5" style="103" bestFit="1" customWidth="1"/>
    <col min="13847" max="13847" width="8" style="103" bestFit="1" customWidth="1"/>
    <col min="13848" max="13848" width="11.875" style="103" bestFit="1" customWidth="1"/>
    <col min="13849" max="14077" width="9" style="103"/>
    <col min="14078" max="14078" width="3.875" style="103" bestFit="1" customWidth="1"/>
    <col min="14079" max="14079" width="16" style="103" bestFit="1" customWidth="1"/>
    <col min="14080" max="14080" width="16.625" style="103" bestFit="1" customWidth="1"/>
    <col min="14081" max="14081" width="13.5" style="103" bestFit="1" customWidth="1"/>
    <col min="14082" max="14083" width="10.875" style="103" bestFit="1" customWidth="1"/>
    <col min="14084" max="14084" width="6.25" style="103" bestFit="1" customWidth="1"/>
    <col min="14085" max="14085" width="8.875" style="103" bestFit="1" customWidth="1"/>
    <col min="14086" max="14086" width="13.875" style="103" bestFit="1" customWidth="1"/>
    <col min="14087" max="14087" width="13.25" style="103" bestFit="1" customWidth="1"/>
    <col min="14088" max="14088" width="16" style="103" bestFit="1" customWidth="1"/>
    <col min="14089" max="14089" width="11.625" style="103" bestFit="1" customWidth="1"/>
    <col min="14090" max="14090" width="16.875" style="103" customWidth="1"/>
    <col min="14091" max="14091" width="13.25" style="103" customWidth="1"/>
    <col min="14092" max="14092" width="18.375" style="103" bestFit="1" customWidth="1"/>
    <col min="14093" max="14093" width="15" style="103" bestFit="1" customWidth="1"/>
    <col min="14094" max="14094" width="14.75" style="103" bestFit="1" customWidth="1"/>
    <col min="14095" max="14095" width="14.625" style="103" bestFit="1" customWidth="1"/>
    <col min="14096" max="14096" width="13.75" style="103" bestFit="1" customWidth="1"/>
    <col min="14097" max="14097" width="14.25" style="103" bestFit="1" customWidth="1"/>
    <col min="14098" max="14098" width="15.125" style="103" customWidth="1"/>
    <col min="14099" max="14099" width="20.5" style="103" bestFit="1" customWidth="1"/>
    <col min="14100" max="14100" width="27.875" style="103" bestFit="1" customWidth="1"/>
    <col min="14101" max="14101" width="6.875" style="103" bestFit="1" customWidth="1"/>
    <col min="14102" max="14102" width="5" style="103" bestFit="1" customWidth="1"/>
    <col min="14103" max="14103" width="8" style="103" bestFit="1" customWidth="1"/>
    <col min="14104" max="14104" width="11.875" style="103" bestFit="1" customWidth="1"/>
    <col min="14105" max="14333" width="9" style="103"/>
    <col min="14334" max="14334" width="3.875" style="103" bestFit="1" customWidth="1"/>
    <col min="14335" max="14335" width="16" style="103" bestFit="1" customWidth="1"/>
    <col min="14336" max="14336" width="16.625" style="103" bestFit="1" customWidth="1"/>
    <col min="14337" max="14337" width="13.5" style="103" bestFit="1" customWidth="1"/>
    <col min="14338" max="14339" width="10.875" style="103" bestFit="1" customWidth="1"/>
    <col min="14340" max="14340" width="6.25" style="103" bestFit="1" customWidth="1"/>
    <col min="14341" max="14341" width="8.875" style="103" bestFit="1" customWidth="1"/>
    <col min="14342" max="14342" width="13.875" style="103" bestFit="1" customWidth="1"/>
    <col min="14343" max="14343" width="13.25" style="103" bestFit="1" customWidth="1"/>
    <col min="14344" max="14344" width="16" style="103" bestFit="1" customWidth="1"/>
    <col min="14345" max="14345" width="11.625" style="103" bestFit="1" customWidth="1"/>
    <col min="14346" max="14346" width="16.875" style="103" customWidth="1"/>
    <col min="14347" max="14347" width="13.25" style="103" customWidth="1"/>
    <col min="14348" max="14348" width="18.375" style="103" bestFit="1" customWidth="1"/>
    <col min="14349" max="14349" width="15" style="103" bestFit="1" customWidth="1"/>
    <col min="14350" max="14350" width="14.75" style="103" bestFit="1" customWidth="1"/>
    <col min="14351" max="14351" width="14.625" style="103" bestFit="1" customWidth="1"/>
    <col min="14352" max="14352" width="13.75" style="103" bestFit="1" customWidth="1"/>
    <col min="14353" max="14353" width="14.25" style="103" bestFit="1" customWidth="1"/>
    <col min="14354" max="14354" width="15.125" style="103" customWidth="1"/>
    <col min="14355" max="14355" width="20.5" style="103" bestFit="1" customWidth="1"/>
    <col min="14356" max="14356" width="27.875" style="103" bestFit="1" customWidth="1"/>
    <col min="14357" max="14357" width="6.875" style="103" bestFit="1" customWidth="1"/>
    <col min="14358" max="14358" width="5" style="103" bestFit="1" customWidth="1"/>
    <col min="14359" max="14359" width="8" style="103" bestFit="1" customWidth="1"/>
    <col min="14360" max="14360" width="11.875" style="103" bestFit="1" customWidth="1"/>
    <col min="14361" max="14589" width="9" style="103"/>
    <col min="14590" max="14590" width="3.875" style="103" bestFit="1" customWidth="1"/>
    <col min="14591" max="14591" width="16" style="103" bestFit="1" customWidth="1"/>
    <col min="14592" max="14592" width="16.625" style="103" bestFit="1" customWidth="1"/>
    <col min="14593" max="14593" width="13.5" style="103" bestFit="1" customWidth="1"/>
    <col min="14594" max="14595" width="10.875" style="103" bestFit="1" customWidth="1"/>
    <col min="14596" max="14596" width="6.25" style="103" bestFit="1" customWidth="1"/>
    <col min="14597" max="14597" width="8.875" style="103" bestFit="1" customWidth="1"/>
    <col min="14598" max="14598" width="13.875" style="103" bestFit="1" customWidth="1"/>
    <col min="14599" max="14599" width="13.25" style="103" bestFit="1" customWidth="1"/>
    <col min="14600" max="14600" width="16" style="103" bestFit="1" customWidth="1"/>
    <col min="14601" max="14601" width="11.625" style="103" bestFit="1" customWidth="1"/>
    <col min="14602" max="14602" width="16.875" style="103" customWidth="1"/>
    <col min="14603" max="14603" width="13.25" style="103" customWidth="1"/>
    <col min="14604" max="14604" width="18.375" style="103" bestFit="1" customWidth="1"/>
    <col min="14605" max="14605" width="15" style="103" bestFit="1" customWidth="1"/>
    <col min="14606" max="14606" width="14.75" style="103" bestFit="1" customWidth="1"/>
    <col min="14607" max="14607" width="14.625" style="103" bestFit="1" customWidth="1"/>
    <col min="14608" max="14608" width="13.75" style="103" bestFit="1" customWidth="1"/>
    <col min="14609" max="14609" width="14.25" style="103" bestFit="1" customWidth="1"/>
    <col min="14610" max="14610" width="15.125" style="103" customWidth="1"/>
    <col min="14611" max="14611" width="20.5" style="103" bestFit="1" customWidth="1"/>
    <col min="14612" max="14612" width="27.875" style="103" bestFit="1" customWidth="1"/>
    <col min="14613" max="14613" width="6.875" style="103" bestFit="1" customWidth="1"/>
    <col min="14614" max="14614" width="5" style="103" bestFit="1" customWidth="1"/>
    <col min="14615" max="14615" width="8" style="103" bestFit="1" customWidth="1"/>
    <col min="14616" max="14616" width="11.875" style="103" bestFit="1" customWidth="1"/>
    <col min="14617" max="14845" width="9" style="103"/>
    <col min="14846" max="14846" width="3.875" style="103" bestFit="1" customWidth="1"/>
    <col min="14847" max="14847" width="16" style="103" bestFit="1" customWidth="1"/>
    <col min="14848" max="14848" width="16.625" style="103" bestFit="1" customWidth="1"/>
    <col min="14849" max="14849" width="13.5" style="103" bestFit="1" customWidth="1"/>
    <col min="14850" max="14851" width="10.875" style="103" bestFit="1" customWidth="1"/>
    <col min="14852" max="14852" width="6.25" style="103" bestFit="1" customWidth="1"/>
    <col min="14853" max="14853" width="8.875" style="103" bestFit="1" customWidth="1"/>
    <col min="14854" max="14854" width="13.875" style="103" bestFit="1" customWidth="1"/>
    <col min="14855" max="14855" width="13.25" style="103" bestFit="1" customWidth="1"/>
    <col min="14856" max="14856" width="16" style="103" bestFit="1" customWidth="1"/>
    <col min="14857" max="14857" width="11.625" style="103" bestFit="1" customWidth="1"/>
    <col min="14858" max="14858" width="16.875" style="103" customWidth="1"/>
    <col min="14859" max="14859" width="13.25" style="103" customWidth="1"/>
    <col min="14860" max="14860" width="18.375" style="103" bestFit="1" customWidth="1"/>
    <col min="14861" max="14861" width="15" style="103" bestFit="1" customWidth="1"/>
    <col min="14862" max="14862" width="14.75" style="103" bestFit="1" customWidth="1"/>
    <col min="14863" max="14863" width="14.625" style="103" bestFit="1" customWidth="1"/>
    <col min="14864" max="14864" width="13.75" style="103" bestFit="1" customWidth="1"/>
    <col min="14865" max="14865" width="14.25" style="103" bestFit="1" customWidth="1"/>
    <col min="14866" max="14866" width="15.125" style="103" customWidth="1"/>
    <col min="14867" max="14867" width="20.5" style="103" bestFit="1" customWidth="1"/>
    <col min="14868" max="14868" width="27.875" style="103" bestFit="1" customWidth="1"/>
    <col min="14869" max="14869" width="6.875" style="103" bestFit="1" customWidth="1"/>
    <col min="14870" max="14870" width="5" style="103" bestFit="1" customWidth="1"/>
    <col min="14871" max="14871" width="8" style="103" bestFit="1" customWidth="1"/>
    <col min="14872" max="14872" width="11.875" style="103" bestFit="1" customWidth="1"/>
    <col min="14873" max="15101" width="9" style="103"/>
    <col min="15102" max="15102" width="3.875" style="103" bestFit="1" customWidth="1"/>
    <col min="15103" max="15103" width="16" style="103" bestFit="1" customWidth="1"/>
    <col min="15104" max="15104" width="16.625" style="103" bestFit="1" customWidth="1"/>
    <col min="15105" max="15105" width="13.5" style="103" bestFit="1" customWidth="1"/>
    <col min="15106" max="15107" width="10.875" style="103" bestFit="1" customWidth="1"/>
    <col min="15108" max="15108" width="6.25" style="103" bestFit="1" customWidth="1"/>
    <col min="15109" max="15109" width="8.875" style="103" bestFit="1" customWidth="1"/>
    <col min="15110" max="15110" width="13.875" style="103" bestFit="1" customWidth="1"/>
    <col min="15111" max="15111" width="13.25" style="103" bestFit="1" customWidth="1"/>
    <col min="15112" max="15112" width="16" style="103" bestFit="1" customWidth="1"/>
    <col min="15113" max="15113" width="11.625" style="103" bestFit="1" customWidth="1"/>
    <col min="15114" max="15114" width="16.875" style="103" customWidth="1"/>
    <col min="15115" max="15115" width="13.25" style="103" customWidth="1"/>
    <col min="15116" max="15116" width="18.375" style="103" bestFit="1" customWidth="1"/>
    <col min="15117" max="15117" width="15" style="103" bestFit="1" customWidth="1"/>
    <col min="15118" max="15118" width="14.75" style="103" bestFit="1" customWidth="1"/>
    <col min="15119" max="15119" width="14.625" style="103" bestFit="1" customWidth="1"/>
    <col min="15120" max="15120" width="13.75" style="103" bestFit="1" customWidth="1"/>
    <col min="15121" max="15121" width="14.25" style="103" bestFit="1" customWidth="1"/>
    <col min="15122" max="15122" width="15.125" style="103" customWidth="1"/>
    <col min="15123" max="15123" width="20.5" style="103" bestFit="1" customWidth="1"/>
    <col min="15124" max="15124" width="27.875" style="103" bestFit="1" customWidth="1"/>
    <col min="15125" max="15125" width="6.875" style="103" bestFit="1" customWidth="1"/>
    <col min="15126" max="15126" width="5" style="103" bestFit="1" customWidth="1"/>
    <col min="15127" max="15127" width="8" style="103" bestFit="1" customWidth="1"/>
    <col min="15128" max="15128" width="11.875" style="103" bestFit="1" customWidth="1"/>
    <col min="15129" max="15357" width="9" style="103"/>
    <col min="15358" max="15358" width="3.875" style="103" bestFit="1" customWidth="1"/>
    <col min="15359" max="15359" width="16" style="103" bestFit="1" customWidth="1"/>
    <col min="15360" max="15360" width="16.625" style="103" bestFit="1" customWidth="1"/>
    <col min="15361" max="15361" width="13.5" style="103" bestFit="1" customWidth="1"/>
    <col min="15362" max="15363" width="10.875" style="103" bestFit="1" customWidth="1"/>
    <col min="15364" max="15364" width="6.25" style="103" bestFit="1" customWidth="1"/>
    <col min="15365" max="15365" width="8.875" style="103" bestFit="1" customWidth="1"/>
    <col min="15366" max="15366" width="13.875" style="103" bestFit="1" customWidth="1"/>
    <col min="15367" max="15367" width="13.25" style="103" bestFit="1" customWidth="1"/>
    <col min="15368" max="15368" width="16" style="103" bestFit="1" customWidth="1"/>
    <col min="15369" max="15369" width="11.625" style="103" bestFit="1" customWidth="1"/>
    <col min="15370" max="15370" width="16.875" style="103" customWidth="1"/>
    <col min="15371" max="15371" width="13.25" style="103" customWidth="1"/>
    <col min="15372" max="15372" width="18.375" style="103" bestFit="1" customWidth="1"/>
    <col min="15373" max="15373" width="15" style="103" bestFit="1" customWidth="1"/>
    <col min="15374" max="15374" width="14.75" style="103" bestFit="1" customWidth="1"/>
    <col min="15375" max="15375" width="14.625" style="103" bestFit="1" customWidth="1"/>
    <col min="15376" max="15376" width="13.75" style="103" bestFit="1" customWidth="1"/>
    <col min="15377" max="15377" width="14.25" style="103" bestFit="1" customWidth="1"/>
    <col min="15378" max="15378" width="15.125" style="103" customWidth="1"/>
    <col min="15379" max="15379" width="20.5" style="103" bestFit="1" customWidth="1"/>
    <col min="15380" max="15380" width="27.875" style="103" bestFit="1" customWidth="1"/>
    <col min="15381" max="15381" width="6.875" style="103" bestFit="1" customWidth="1"/>
    <col min="15382" max="15382" width="5" style="103" bestFit="1" customWidth="1"/>
    <col min="15383" max="15383" width="8" style="103" bestFit="1" customWidth="1"/>
    <col min="15384" max="15384" width="11.875" style="103" bestFit="1" customWidth="1"/>
    <col min="15385" max="15613" width="9" style="103"/>
    <col min="15614" max="15614" width="3.875" style="103" bestFit="1" customWidth="1"/>
    <col min="15615" max="15615" width="16" style="103" bestFit="1" customWidth="1"/>
    <col min="15616" max="15616" width="16.625" style="103" bestFit="1" customWidth="1"/>
    <col min="15617" max="15617" width="13.5" style="103" bestFit="1" customWidth="1"/>
    <col min="15618" max="15619" width="10.875" style="103" bestFit="1" customWidth="1"/>
    <col min="15620" max="15620" width="6.25" style="103" bestFit="1" customWidth="1"/>
    <col min="15621" max="15621" width="8.875" style="103" bestFit="1" customWidth="1"/>
    <col min="15622" max="15622" width="13.875" style="103" bestFit="1" customWidth="1"/>
    <col min="15623" max="15623" width="13.25" style="103" bestFit="1" customWidth="1"/>
    <col min="15624" max="15624" width="16" style="103" bestFit="1" customWidth="1"/>
    <col min="15625" max="15625" width="11.625" style="103" bestFit="1" customWidth="1"/>
    <col min="15626" max="15626" width="16.875" style="103" customWidth="1"/>
    <col min="15627" max="15627" width="13.25" style="103" customWidth="1"/>
    <col min="15628" max="15628" width="18.375" style="103" bestFit="1" customWidth="1"/>
    <col min="15629" max="15629" width="15" style="103" bestFit="1" customWidth="1"/>
    <col min="15630" max="15630" width="14.75" style="103" bestFit="1" customWidth="1"/>
    <col min="15631" max="15631" width="14.625" style="103" bestFit="1" customWidth="1"/>
    <col min="15632" max="15632" width="13.75" style="103" bestFit="1" customWidth="1"/>
    <col min="15633" max="15633" width="14.25" style="103" bestFit="1" customWidth="1"/>
    <col min="15634" max="15634" width="15.125" style="103" customWidth="1"/>
    <col min="15635" max="15635" width="20.5" style="103" bestFit="1" customWidth="1"/>
    <col min="15636" max="15636" width="27.875" style="103" bestFit="1" customWidth="1"/>
    <col min="15637" max="15637" width="6.875" style="103" bestFit="1" customWidth="1"/>
    <col min="15638" max="15638" width="5" style="103" bestFit="1" customWidth="1"/>
    <col min="15639" max="15639" width="8" style="103" bestFit="1" customWidth="1"/>
    <col min="15640" max="15640" width="11.875" style="103" bestFit="1" customWidth="1"/>
    <col min="15641" max="15869" width="9" style="103"/>
    <col min="15870" max="15870" width="3.875" style="103" bestFit="1" customWidth="1"/>
    <col min="15871" max="15871" width="16" style="103" bestFit="1" customWidth="1"/>
    <col min="15872" max="15872" width="16.625" style="103" bestFit="1" customWidth="1"/>
    <col min="15873" max="15873" width="13.5" style="103" bestFit="1" customWidth="1"/>
    <col min="15874" max="15875" width="10.875" style="103" bestFit="1" customWidth="1"/>
    <col min="15876" max="15876" width="6.25" style="103" bestFit="1" customWidth="1"/>
    <col min="15877" max="15877" width="8.875" style="103" bestFit="1" customWidth="1"/>
    <col min="15878" max="15878" width="13.875" style="103" bestFit="1" customWidth="1"/>
    <col min="15879" max="15879" width="13.25" style="103" bestFit="1" customWidth="1"/>
    <col min="15880" max="15880" width="16" style="103" bestFit="1" customWidth="1"/>
    <col min="15881" max="15881" width="11.625" style="103" bestFit="1" customWidth="1"/>
    <col min="15882" max="15882" width="16.875" style="103" customWidth="1"/>
    <col min="15883" max="15883" width="13.25" style="103" customWidth="1"/>
    <col min="15884" max="15884" width="18.375" style="103" bestFit="1" customWidth="1"/>
    <col min="15885" max="15885" width="15" style="103" bestFit="1" customWidth="1"/>
    <col min="15886" max="15886" width="14.75" style="103" bestFit="1" customWidth="1"/>
    <col min="15887" max="15887" width="14.625" style="103" bestFit="1" customWidth="1"/>
    <col min="15888" max="15888" width="13.75" style="103" bestFit="1" customWidth="1"/>
    <col min="15889" max="15889" width="14.25" style="103" bestFit="1" customWidth="1"/>
    <col min="15890" max="15890" width="15.125" style="103" customWidth="1"/>
    <col min="15891" max="15891" width="20.5" style="103" bestFit="1" customWidth="1"/>
    <col min="15892" max="15892" width="27.875" style="103" bestFit="1" customWidth="1"/>
    <col min="15893" max="15893" width="6.875" style="103" bestFit="1" customWidth="1"/>
    <col min="15894" max="15894" width="5" style="103" bestFit="1" customWidth="1"/>
    <col min="15895" max="15895" width="8" style="103" bestFit="1" customWidth="1"/>
    <col min="15896" max="15896" width="11.875" style="103" bestFit="1" customWidth="1"/>
    <col min="15897" max="16125" width="9" style="103"/>
    <col min="16126" max="16126" width="3.875" style="103" bestFit="1" customWidth="1"/>
    <col min="16127" max="16127" width="16" style="103" bestFit="1" customWidth="1"/>
    <col min="16128" max="16128" width="16.625" style="103" bestFit="1" customWidth="1"/>
    <col min="16129" max="16129" width="13.5" style="103" bestFit="1" customWidth="1"/>
    <col min="16130" max="16131" width="10.875" style="103" bestFit="1" customWidth="1"/>
    <col min="16132" max="16132" width="6.25" style="103" bestFit="1" customWidth="1"/>
    <col min="16133" max="16133" width="8.875" style="103" bestFit="1" customWidth="1"/>
    <col min="16134" max="16134" width="13.875" style="103" bestFit="1" customWidth="1"/>
    <col min="16135" max="16135" width="13.25" style="103" bestFit="1" customWidth="1"/>
    <col min="16136" max="16136" width="16" style="103" bestFit="1" customWidth="1"/>
    <col min="16137" max="16137" width="11.625" style="103" bestFit="1" customWidth="1"/>
    <col min="16138" max="16138" width="16.875" style="103" customWidth="1"/>
    <col min="16139" max="16139" width="13.25" style="103" customWidth="1"/>
    <col min="16140" max="16140" width="18.375" style="103" bestFit="1" customWidth="1"/>
    <col min="16141" max="16141" width="15" style="103" bestFit="1" customWidth="1"/>
    <col min="16142" max="16142" width="14.75" style="103" bestFit="1" customWidth="1"/>
    <col min="16143" max="16143" width="14.625" style="103" bestFit="1" customWidth="1"/>
    <col min="16144" max="16144" width="13.75" style="103" bestFit="1" customWidth="1"/>
    <col min="16145" max="16145" width="14.25" style="103" bestFit="1" customWidth="1"/>
    <col min="16146" max="16146" width="15.125" style="103" customWidth="1"/>
    <col min="16147" max="16147" width="20.5" style="103" bestFit="1" customWidth="1"/>
    <col min="16148" max="16148" width="27.875" style="103" bestFit="1" customWidth="1"/>
    <col min="16149" max="16149" width="6.875" style="103" bestFit="1" customWidth="1"/>
    <col min="16150" max="16150" width="5" style="103" bestFit="1" customWidth="1"/>
    <col min="16151" max="16151" width="8" style="103" bestFit="1" customWidth="1"/>
    <col min="16152" max="16152" width="11.875" style="103" bestFit="1" customWidth="1"/>
    <col min="16153" max="16384" width="9" style="103"/>
  </cols>
  <sheetData>
    <row r="1" spans="1:33" ht="18.75">
      <c r="P1" s="23"/>
      <c r="AD1" s="23"/>
    </row>
    <row r="2" spans="1:33" ht="18.75">
      <c r="P2" s="14"/>
      <c r="AD2" s="14"/>
    </row>
    <row r="3" spans="1:33" ht="18.75">
      <c r="P3" s="14"/>
      <c r="AD3" s="14"/>
    </row>
    <row r="4" spans="1:33" ht="18.75">
      <c r="A4" s="471"/>
      <c r="B4" s="471"/>
      <c r="C4" s="471"/>
      <c r="D4" s="471"/>
      <c r="E4" s="471"/>
      <c r="F4" s="471"/>
      <c r="G4" s="471"/>
      <c r="H4" s="471"/>
      <c r="I4" s="471"/>
      <c r="J4" s="11"/>
      <c r="K4" s="11"/>
      <c r="L4" s="11"/>
      <c r="M4" s="11"/>
      <c r="N4" s="11"/>
      <c r="O4" s="11"/>
      <c r="P4" s="11"/>
      <c r="AD4" s="14"/>
    </row>
    <row r="5" spans="1:33" ht="39" customHeight="1">
      <c r="A5" s="511" t="s">
        <v>605</v>
      </c>
      <c r="B5" s="511"/>
      <c r="C5" s="511"/>
      <c r="D5" s="511"/>
      <c r="E5" s="511"/>
      <c r="F5" s="511"/>
      <c r="G5" s="511"/>
      <c r="H5" s="511"/>
      <c r="I5" s="511"/>
      <c r="J5" s="114"/>
      <c r="K5" s="114"/>
      <c r="L5" s="114"/>
      <c r="M5" s="114"/>
      <c r="N5" s="114"/>
      <c r="O5" s="114"/>
      <c r="P5" s="114"/>
      <c r="Q5" s="113"/>
      <c r="R5" s="113"/>
      <c r="S5" s="113"/>
      <c r="T5" s="113"/>
      <c r="U5" s="113"/>
      <c r="V5" s="113"/>
      <c r="W5" s="113"/>
      <c r="X5" s="113"/>
      <c r="Y5" s="113"/>
      <c r="Z5" s="113"/>
      <c r="AA5" s="113"/>
      <c r="AB5" s="113"/>
      <c r="AC5" s="113"/>
      <c r="AD5" s="113"/>
      <c r="AE5" s="113"/>
      <c r="AF5" s="113"/>
      <c r="AG5" s="113"/>
    </row>
    <row r="6" spans="1:33" ht="22.5" customHeight="1">
      <c r="A6" s="170"/>
      <c r="B6" s="170"/>
      <c r="C6" s="170"/>
      <c r="D6" s="170"/>
      <c r="E6" s="170"/>
      <c r="F6" s="170"/>
      <c r="G6" s="170"/>
      <c r="H6" s="170"/>
      <c r="I6" s="170"/>
      <c r="J6" s="114"/>
      <c r="K6" s="114"/>
      <c r="L6" s="114"/>
      <c r="M6" s="114"/>
      <c r="N6" s="114"/>
      <c r="O6" s="114"/>
      <c r="P6" s="114"/>
      <c r="Q6" s="113"/>
      <c r="R6" s="113"/>
      <c r="S6" s="113"/>
      <c r="T6" s="113"/>
      <c r="U6" s="113"/>
      <c r="V6" s="113"/>
      <c r="W6" s="113"/>
      <c r="X6" s="113"/>
      <c r="Y6" s="113"/>
      <c r="Z6" s="113"/>
      <c r="AA6" s="113"/>
      <c r="AB6" s="113"/>
      <c r="AC6" s="113"/>
      <c r="AD6" s="113"/>
      <c r="AE6" s="113"/>
      <c r="AF6" s="113"/>
      <c r="AG6" s="113"/>
    </row>
    <row r="7" spans="1:33" ht="15.75">
      <c r="A7" s="451" t="s">
        <v>166</v>
      </c>
      <c r="B7" s="451"/>
      <c r="C7" s="451"/>
      <c r="D7" s="451"/>
      <c r="E7" s="451"/>
      <c r="F7" s="451"/>
      <c r="G7" s="451"/>
      <c r="H7" s="451"/>
      <c r="I7" s="451"/>
      <c r="J7" s="42"/>
      <c r="K7" s="42"/>
      <c r="L7" s="42"/>
      <c r="M7" s="42"/>
      <c r="N7" s="42"/>
      <c r="O7" s="42"/>
      <c r="P7" s="42"/>
      <c r="Q7" s="96"/>
      <c r="R7" s="96"/>
      <c r="S7" s="96"/>
      <c r="T7" s="96"/>
      <c r="U7" s="96"/>
      <c r="V7" s="96"/>
      <c r="W7" s="96"/>
      <c r="X7" s="96"/>
      <c r="Y7" s="96"/>
      <c r="Z7" s="96"/>
      <c r="AA7" s="96"/>
      <c r="AB7" s="96"/>
      <c r="AC7" s="96"/>
      <c r="AD7" s="96"/>
      <c r="AE7" s="96"/>
      <c r="AF7" s="96"/>
      <c r="AG7" s="96"/>
    </row>
    <row r="8" spans="1:33" ht="15.75">
      <c r="A8" s="512" t="s">
        <v>299</v>
      </c>
      <c r="B8" s="512"/>
      <c r="C8" s="512"/>
      <c r="D8" s="512"/>
      <c r="E8" s="512"/>
      <c r="F8" s="512"/>
      <c r="G8" s="512"/>
      <c r="H8" s="512"/>
      <c r="I8" s="512"/>
      <c r="J8" s="91"/>
      <c r="K8" s="91"/>
      <c r="L8" s="91"/>
      <c r="M8" s="91"/>
      <c r="N8" s="91"/>
      <c r="O8" s="91"/>
      <c r="P8" s="91"/>
      <c r="Q8" s="91"/>
      <c r="R8" s="91"/>
      <c r="S8" s="91"/>
      <c r="T8" s="91"/>
      <c r="U8" s="91"/>
      <c r="V8" s="91"/>
      <c r="W8" s="91"/>
      <c r="X8" s="91"/>
      <c r="Y8" s="91"/>
      <c r="Z8" s="91"/>
      <c r="AA8" s="91"/>
      <c r="AB8" s="91"/>
      <c r="AC8" s="91"/>
      <c r="AD8" s="91"/>
      <c r="AE8" s="91"/>
      <c r="AF8" s="91"/>
      <c r="AG8" s="91"/>
    </row>
    <row r="9" spans="1:33">
      <c r="A9" s="470"/>
      <c r="B9" s="470"/>
      <c r="C9" s="470"/>
      <c r="D9" s="470"/>
      <c r="E9" s="470"/>
      <c r="F9" s="470"/>
      <c r="G9" s="470"/>
      <c r="H9" s="470"/>
      <c r="I9" s="470"/>
      <c r="J9" s="114"/>
      <c r="K9" s="114"/>
      <c r="L9" s="114"/>
      <c r="M9" s="114"/>
      <c r="N9" s="114"/>
      <c r="O9" s="114"/>
      <c r="P9" s="114"/>
      <c r="Q9" s="114"/>
      <c r="R9" s="114"/>
      <c r="S9" s="114"/>
      <c r="T9" s="114"/>
      <c r="U9" s="114"/>
      <c r="V9" s="114"/>
      <c r="W9" s="114"/>
      <c r="X9" s="114"/>
      <c r="Y9" s="114"/>
      <c r="Z9" s="114"/>
      <c r="AA9" s="114"/>
      <c r="AB9" s="114"/>
      <c r="AC9" s="114"/>
      <c r="AD9" s="114"/>
      <c r="AE9" s="114"/>
      <c r="AF9" s="114"/>
      <c r="AG9" s="114"/>
    </row>
    <row r="10" spans="1:33" ht="18" customHeight="1">
      <c r="A10" s="371" t="s">
        <v>53</v>
      </c>
      <c r="B10" s="371"/>
      <c r="C10" s="371"/>
      <c r="D10" s="371"/>
      <c r="E10" s="371"/>
      <c r="F10" s="371"/>
      <c r="G10" s="371"/>
      <c r="H10" s="371"/>
      <c r="I10" s="371"/>
      <c r="J10" s="17"/>
      <c r="K10" s="17"/>
      <c r="L10" s="17"/>
      <c r="M10" s="17"/>
      <c r="N10" s="17"/>
      <c r="O10" s="17"/>
      <c r="P10" s="17"/>
      <c r="Q10" s="11"/>
      <c r="R10" s="11"/>
      <c r="S10" s="11"/>
      <c r="T10" s="11"/>
      <c r="U10" s="11"/>
      <c r="V10" s="11"/>
      <c r="W10" s="11"/>
      <c r="X10" s="11"/>
      <c r="Y10" s="11"/>
      <c r="Z10" s="11"/>
      <c r="AA10" s="11"/>
      <c r="AB10" s="11"/>
      <c r="AC10" s="11"/>
      <c r="AD10" s="11"/>
      <c r="AE10" s="11"/>
      <c r="AF10" s="11"/>
      <c r="AG10" s="11"/>
    </row>
    <row r="11" spans="1:33">
      <c r="A11" s="165"/>
      <c r="B11" s="165"/>
      <c r="C11" s="165"/>
      <c r="D11" s="165"/>
      <c r="E11" s="165"/>
      <c r="F11" s="165"/>
      <c r="G11" s="165"/>
      <c r="H11" s="165"/>
      <c r="I11" s="165"/>
      <c r="J11" s="165"/>
      <c r="K11" s="165"/>
      <c r="L11" s="165"/>
      <c r="M11" s="165"/>
      <c r="N11" s="165"/>
      <c r="O11" s="165"/>
      <c r="P11" s="165"/>
      <c r="Q11" s="165"/>
      <c r="R11" s="165"/>
      <c r="S11" s="165"/>
      <c r="T11" s="165"/>
      <c r="U11" s="165"/>
      <c r="V11" s="165"/>
      <c r="W11" s="165"/>
      <c r="X11" s="165"/>
      <c r="Y11" s="165"/>
      <c r="Z11" s="165"/>
      <c r="AA11" s="165"/>
      <c r="AB11" s="165"/>
      <c r="AC11" s="165"/>
      <c r="AD11" s="165"/>
      <c r="AE11" s="165"/>
      <c r="AF11" s="165"/>
      <c r="AG11" s="165"/>
    </row>
    <row r="12" spans="1:33" ht="33" customHeight="1">
      <c r="A12" s="498" t="s">
        <v>490</v>
      </c>
      <c r="B12" s="505" t="s">
        <v>517</v>
      </c>
      <c r="C12" s="505" t="s">
        <v>629</v>
      </c>
      <c r="D12" s="505"/>
      <c r="E12" s="505"/>
      <c r="F12" s="505" t="s">
        <v>630</v>
      </c>
      <c r="G12" s="505" t="s">
        <v>551</v>
      </c>
      <c r="H12" s="506" t="s">
        <v>547</v>
      </c>
      <c r="I12" s="506" t="s">
        <v>637</v>
      </c>
    </row>
    <row r="13" spans="1:33" ht="47.25" customHeight="1">
      <c r="A13" s="498"/>
      <c r="B13" s="505"/>
      <c r="C13" s="162" t="s">
        <v>612</v>
      </c>
      <c r="D13" s="162" t="s">
        <v>613</v>
      </c>
      <c r="E13" s="162" t="s">
        <v>614</v>
      </c>
      <c r="F13" s="505"/>
      <c r="G13" s="505"/>
      <c r="H13" s="507"/>
      <c r="I13" s="507"/>
      <c r="R13" s="10"/>
    </row>
    <row r="14" spans="1:33" ht="15.75">
      <c r="A14" s="164">
        <v>1</v>
      </c>
      <c r="B14" s="157">
        <v>2</v>
      </c>
      <c r="C14" s="157">
        <v>3</v>
      </c>
      <c r="D14" s="157">
        <v>4</v>
      </c>
      <c r="E14" s="157">
        <v>5</v>
      </c>
      <c r="F14" s="157">
        <v>6</v>
      </c>
      <c r="G14" s="157">
        <v>7</v>
      </c>
      <c r="H14" s="157">
        <v>8</v>
      </c>
      <c r="I14" s="157">
        <v>9</v>
      </c>
    </row>
    <row r="15" spans="1:33" ht="31.5">
      <c r="A15" s="164" t="s">
        <v>522</v>
      </c>
      <c r="B15" s="157" t="s">
        <v>552</v>
      </c>
      <c r="C15" s="162" t="s">
        <v>610</v>
      </c>
      <c r="D15" s="162" t="s">
        <v>606</v>
      </c>
      <c r="E15" s="162" t="s">
        <v>606</v>
      </c>
      <c r="F15" s="162" t="s">
        <v>606</v>
      </c>
      <c r="G15" s="162" t="s">
        <v>606</v>
      </c>
      <c r="H15" s="162" t="s">
        <v>606</v>
      </c>
      <c r="I15" s="162" t="s">
        <v>606</v>
      </c>
    </row>
    <row r="16" spans="1:33" ht="158.25" customHeight="1">
      <c r="A16" s="164" t="s">
        <v>523</v>
      </c>
      <c r="B16" s="175" t="s">
        <v>635</v>
      </c>
      <c r="C16" s="202" t="s">
        <v>606</v>
      </c>
      <c r="D16" s="202" t="s">
        <v>606</v>
      </c>
      <c r="E16" s="202" t="s">
        <v>606</v>
      </c>
      <c r="F16" s="162" t="s">
        <v>609</v>
      </c>
      <c r="G16" s="162" t="s">
        <v>606</v>
      </c>
      <c r="H16" s="162" t="s">
        <v>606</v>
      </c>
      <c r="I16" s="202" t="s">
        <v>606</v>
      </c>
    </row>
    <row r="17" spans="1:9" ht="47.25">
      <c r="A17" s="164" t="s">
        <v>525</v>
      </c>
      <c r="B17" s="157" t="s">
        <v>599</v>
      </c>
      <c r="C17" s="202" t="s">
        <v>606</v>
      </c>
      <c r="D17" s="202" t="s">
        <v>606</v>
      </c>
      <c r="E17" s="202" t="s">
        <v>606</v>
      </c>
      <c r="F17" s="157" t="s">
        <v>548</v>
      </c>
      <c r="G17" s="157" t="s">
        <v>544</v>
      </c>
      <c r="H17" s="202" t="s">
        <v>606</v>
      </c>
      <c r="I17" s="157" t="s">
        <v>604</v>
      </c>
    </row>
    <row r="18" spans="1:9" ht="47.25">
      <c r="A18" s="164" t="s">
        <v>526</v>
      </c>
      <c r="B18" s="157" t="s">
        <v>600</v>
      </c>
      <c r="C18" s="202" t="s">
        <v>606</v>
      </c>
      <c r="D18" s="202" t="s">
        <v>606</v>
      </c>
      <c r="E18" s="202" t="s">
        <v>606</v>
      </c>
      <c r="F18" s="157" t="s">
        <v>548</v>
      </c>
      <c r="G18" s="157" t="s">
        <v>545</v>
      </c>
      <c r="H18" s="202" t="s">
        <v>606</v>
      </c>
      <c r="I18" s="157" t="s">
        <v>604</v>
      </c>
    </row>
    <row r="19" spans="1:9" ht="63">
      <c r="A19" s="164" t="s">
        <v>527</v>
      </c>
      <c r="B19" s="157" t="s">
        <v>601</v>
      </c>
      <c r="C19" s="202" t="s">
        <v>606</v>
      </c>
      <c r="D19" s="202" t="s">
        <v>606</v>
      </c>
      <c r="E19" s="202" t="s">
        <v>606</v>
      </c>
      <c r="F19" s="157" t="s">
        <v>548</v>
      </c>
      <c r="G19" s="157" t="s">
        <v>546</v>
      </c>
      <c r="H19" s="202" t="s">
        <v>606</v>
      </c>
      <c r="I19" s="157" t="s">
        <v>604</v>
      </c>
    </row>
    <row r="20" spans="1:9" ht="157.5">
      <c r="A20" s="164" t="s">
        <v>528</v>
      </c>
      <c r="B20" s="157" t="s">
        <v>602</v>
      </c>
      <c r="C20" s="202" t="s">
        <v>606</v>
      </c>
      <c r="D20" s="202" t="s">
        <v>606</v>
      </c>
      <c r="E20" s="202" t="s">
        <v>606</v>
      </c>
      <c r="F20" s="157" t="s">
        <v>548</v>
      </c>
      <c r="G20" s="157" t="s">
        <v>546</v>
      </c>
      <c r="H20" s="202" t="s">
        <v>606</v>
      </c>
      <c r="I20" s="162" t="s">
        <v>604</v>
      </c>
    </row>
    <row r="21" spans="1:9" ht="94.5">
      <c r="A21" s="164" t="s">
        <v>569</v>
      </c>
      <c r="B21" s="157" t="s">
        <v>603</v>
      </c>
      <c r="C21" s="202" t="s">
        <v>606</v>
      </c>
      <c r="D21" s="202" t="s">
        <v>606</v>
      </c>
      <c r="E21" s="202" t="s">
        <v>606</v>
      </c>
      <c r="F21" s="157" t="s">
        <v>548</v>
      </c>
      <c r="G21" s="157" t="s">
        <v>546</v>
      </c>
      <c r="H21" s="202" t="s">
        <v>606</v>
      </c>
      <c r="I21" s="157" t="s">
        <v>604</v>
      </c>
    </row>
    <row r="22" spans="1:9" ht="160.5">
      <c r="A22" s="164" t="s">
        <v>524</v>
      </c>
      <c r="B22" s="177" t="s">
        <v>656</v>
      </c>
      <c r="C22" s="202" t="s">
        <v>606</v>
      </c>
      <c r="D22" s="202" t="s">
        <v>606</v>
      </c>
      <c r="E22" s="202" t="s">
        <v>606</v>
      </c>
      <c r="F22" s="157" t="s">
        <v>548</v>
      </c>
      <c r="G22" s="162" t="s">
        <v>606</v>
      </c>
      <c r="H22" s="202" t="s">
        <v>606</v>
      </c>
      <c r="I22" s="202" t="s">
        <v>606</v>
      </c>
    </row>
    <row r="23" spans="1:9" ht="47.25">
      <c r="A23" s="164" t="s">
        <v>529</v>
      </c>
      <c r="B23" s="157" t="s">
        <v>599</v>
      </c>
      <c r="C23" s="202" t="s">
        <v>606</v>
      </c>
      <c r="D23" s="202" t="s">
        <v>606</v>
      </c>
      <c r="E23" s="202" t="s">
        <v>606</v>
      </c>
      <c r="F23" s="157" t="s">
        <v>548</v>
      </c>
      <c r="G23" s="157" t="s">
        <v>544</v>
      </c>
      <c r="H23" s="202" t="s">
        <v>606</v>
      </c>
      <c r="I23" s="157" t="s">
        <v>604</v>
      </c>
    </row>
    <row r="24" spans="1:9" ht="47.25">
      <c r="A24" s="164" t="s">
        <v>530</v>
      </c>
      <c r="B24" s="157" t="s">
        <v>600</v>
      </c>
      <c r="C24" s="202" t="s">
        <v>606</v>
      </c>
      <c r="D24" s="202" t="s">
        <v>606</v>
      </c>
      <c r="E24" s="202" t="s">
        <v>606</v>
      </c>
      <c r="F24" s="157" t="s">
        <v>548</v>
      </c>
      <c r="G24" s="157" t="s">
        <v>545</v>
      </c>
      <c r="H24" s="202" t="s">
        <v>606</v>
      </c>
      <c r="I24" s="157" t="s">
        <v>604</v>
      </c>
    </row>
    <row r="25" spans="1:9" ht="63">
      <c r="A25" s="164" t="s">
        <v>531</v>
      </c>
      <c r="B25" s="157" t="s">
        <v>601</v>
      </c>
      <c r="C25" s="202" t="s">
        <v>606</v>
      </c>
      <c r="D25" s="202" t="s">
        <v>606</v>
      </c>
      <c r="E25" s="202" t="s">
        <v>606</v>
      </c>
      <c r="F25" s="157" t="s">
        <v>548</v>
      </c>
      <c r="G25" s="157" t="s">
        <v>546</v>
      </c>
      <c r="H25" s="202" t="s">
        <v>606</v>
      </c>
      <c r="I25" s="157" t="s">
        <v>604</v>
      </c>
    </row>
    <row r="26" spans="1:9" ht="157.5">
      <c r="A26" s="164" t="s">
        <v>532</v>
      </c>
      <c r="B26" s="157" t="s">
        <v>602</v>
      </c>
      <c r="C26" s="202" t="s">
        <v>606</v>
      </c>
      <c r="D26" s="202" t="s">
        <v>606</v>
      </c>
      <c r="E26" s="202" t="s">
        <v>606</v>
      </c>
      <c r="F26" s="157" t="s">
        <v>548</v>
      </c>
      <c r="G26" s="157" t="s">
        <v>546</v>
      </c>
      <c r="H26" s="202" t="s">
        <v>606</v>
      </c>
      <c r="I26" s="157" t="s">
        <v>604</v>
      </c>
    </row>
    <row r="27" spans="1:9" ht="94.5">
      <c r="A27" s="164" t="s">
        <v>592</v>
      </c>
      <c r="B27" s="157" t="s">
        <v>603</v>
      </c>
      <c r="C27" s="202" t="s">
        <v>606</v>
      </c>
      <c r="D27" s="202" t="s">
        <v>606</v>
      </c>
      <c r="E27" s="202" t="s">
        <v>606</v>
      </c>
      <c r="F27" s="157" t="s">
        <v>548</v>
      </c>
      <c r="G27" s="157" t="s">
        <v>546</v>
      </c>
      <c r="H27" s="202" t="s">
        <v>606</v>
      </c>
      <c r="I27" s="157" t="s">
        <v>604</v>
      </c>
    </row>
    <row r="28" spans="1:9" ht="31.5">
      <c r="A28" s="164" t="s">
        <v>533</v>
      </c>
      <c r="B28" s="157" t="s">
        <v>552</v>
      </c>
      <c r="C28" s="160" t="s">
        <v>606</v>
      </c>
      <c r="D28" s="160" t="s">
        <v>606</v>
      </c>
      <c r="E28" s="160" t="s">
        <v>606</v>
      </c>
      <c r="F28" s="160" t="s">
        <v>606</v>
      </c>
      <c r="G28" s="160" t="s">
        <v>606</v>
      </c>
      <c r="H28" s="160" t="s">
        <v>606</v>
      </c>
      <c r="I28" s="160" t="s">
        <v>606</v>
      </c>
    </row>
    <row r="29" spans="1:9" ht="18">
      <c r="A29" s="171" t="s">
        <v>617</v>
      </c>
      <c r="B29" s="160" t="s">
        <v>617</v>
      </c>
      <c r="C29" s="63"/>
      <c r="D29" s="63"/>
      <c r="E29" s="63"/>
      <c r="F29" s="63"/>
      <c r="G29" s="63"/>
      <c r="H29" s="63"/>
      <c r="I29" s="63"/>
    </row>
    <row r="31" spans="1:9" ht="18">
      <c r="A31" s="166"/>
      <c r="B31" s="10" t="s">
        <v>646</v>
      </c>
    </row>
    <row r="32" spans="1:9" ht="51.75" customHeight="1">
      <c r="A32" s="166"/>
      <c r="B32" s="510" t="s">
        <v>647</v>
      </c>
      <c r="C32" s="510"/>
      <c r="D32" s="510"/>
      <c r="E32" s="510"/>
      <c r="F32" s="510"/>
      <c r="G32" s="510"/>
      <c r="H32" s="510"/>
      <c r="I32" s="510"/>
    </row>
    <row r="33" spans="1:9" ht="18">
      <c r="A33" s="166"/>
      <c r="B33" s="10" t="s">
        <v>645</v>
      </c>
    </row>
    <row r="34" spans="1:9" ht="18">
      <c r="B34" s="10" t="s">
        <v>648</v>
      </c>
    </row>
    <row r="35" spans="1:9" ht="18">
      <c r="B35" s="10" t="s">
        <v>649</v>
      </c>
    </row>
    <row r="36" spans="1:9" ht="52.5" customHeight="1">
      <c r="B36" s="510" t="s">
        <v>611</v>
      </c>
      <c r="C36" s="510"/>
      <c r="D36" s="510"/>
      <c r="E36" s="510"/>
      <c r="F36" s="510"/>
      <c r="G36" s="510"/>
      <c r="H36" s="510"/>
      <c r="I36" s="510"/>
    </row>
    <row r="37" spans="1:9" ht="18">
      <c r="B37" s="10" t="s">
        <v>616</v>
      </c>
    </row>
    <row r="39" spans="1:9">
      <c r="B39" s="10"/>
    </row>
  </sheetData>
  <mergeCells count="15">
    <mergeCell ref="A4:I4"/>
    <mergeCell ref="A5:I5"/>
    <mergeCell ref="A7:I7"/>
    <mergeCell ref="A8:I8"/>
    <mergeCell ref="A9:I9"/>
    <mergeCell ref="B32:I32"/>
    <mergeCell ref="B36:I36"/>
    <mergeCell ref="H12:H13"/>
    <mergeCell ref="I12:I13"/>
    <mergeCell ref="A10:I10"/>
    <mergeCell ref="A12:A13"/>
    <mergeCell ref="B12:B13"/>
    <mergeCell ref="C12:E12"/>
    <mergeCell ref="F12:F13"/>
    <mergeCell ref="G12:G13"/>
  </mergeCells>
  <printOptions horizontalCentered="1"/>
  <pageMargins left="0.70866141732283472" right="0.70866141732283472" top="0.74803149606299213" bottom="0.74803149606299213" header="0.31496062992125984" footer="0.31496062992125984"/>
  <pageSetup paperSize="8" scale="65" firstPageNumber="7" fitToWidth="2" orientation="landscape" useFirstPageNumber="1" r:id="rId1"/>
  <headerFooter>
    <oddHeader>&amp;C&amp;P</oddHeader>
  </headerFooter>
  <colBreaks count="1" manualBreakCount="1">
    <brk id="16" max="25" man="1"/>
  </colBreaks>
</worksheet>
</file>

<file path=xl/worksheets/sheet18.xml><?xml version="1.0" encoding="utf-8"?>
<worksheet xmlns="http://schemas.openxmlformats.org/spreadsheetml/2006/main" xmlns:r="http://schemas.openxmlformats.org/officeDocument/2006/relationships">
  <sheetPr>
    <tabColor theme="0"/>
    <pageSetUpPr fitToPage="1"/>
  </sheetPr>
  <dimension ref="A1:AH31"/>
  <sheetViews>
    <sheetView topLeftCell="A12" zoomScaleNormal="100" workbookViewId="0">
      <selection activeCell="A15" sqref="A15:XFD31"/>
    </sheetView>
  </sheetViews>
  <sheetFormatPr defaultRowHeight="15"/>
  <cols>
    <col min="1" max="1" width="10" style="31" customWidth="1"/>
    <col min="2" max="2" width="38.25" style="31" customWidth="1"/>
    <col min="3" max="3" width="20.375" style="31" customWidth="1"/>
    <col min="4" max="4" width="20.5" style="31" customWidth="1"/>
    <col min="5" max="5" width="15.875" style="31" customWidth="1"/>
    <col min="6" max="7" width="16.125" style="31" customWidth="1"/>
    <col min="8" max="8" width="28.875" style="31" customWidth="1"/>
    <col min="9" max="9" width="24" style="31" customWidth="1"/>
    <col min="10" max="13" width="19.875" style="31" customWidth="1"/>
    <col min="14" max="14" width="24.5" style="31" customWidth="1"/>
    <col min="15" max="16" width="19.875" style="31" customWidth="1"/>
    <col min="17" max="19" width="20.5" style="7" customWidth="1"/>
    <col min="20" max="20" width="19.75" style="6" customWidth="1"/>
    <col min="21" max="21" width="10" style="6" customWidth="1"/>
    <col min="22" max="22" width="9" style="6"/>
    <col min="23" max="23" width="17" style="6" customWidth="1"/>
    <col min="24" max="24" width="17.75" style="6" customWidth="1"/>
    <col min="25" max="25" width="8.75" style="31" customWidth="1"/>
    <col min="26" max="26" width="8.375" style="31" customWidth="1"/>
    <col min="27" max="27" width="9" style="31"/>
    <col min="28" max="28" width="14.625" style="31" customWidth="1"/>
    <col min="29" max="29" width="30.375" style="31" customWidth="1"/>
    <col min="30" max="30" width="15.5" style="31" customWidth="1"/>
    <col min="31" max="31" width="14.25" style="31" customWidth="1"/>
    <col min="32" max="16384" width="9" style="31"/>
  </cols>
  <sheetData>
    <row r="1" spans="1:34" s="27" customFormat="1" ht="18.75" customHeight="1">
      <c r="A1" s="26"/>
      <c r="N1" s="23" t="s">
        <v>337</v>
      </c>
      <c r="Q1" s="7"/>
      <c r="R1" s="7"/>
      <c r="S1" s="7"/>
      <c r="T1" s="6"/>
      <c r="U1" s="6"/>
      <c r="V1" s="6"/>
      <c r="W1" s="6"/>
    </row>
    <row r="2" spans="1:34" s="27" customFormat="1" ht="18.75" customHeight="1">
      <c r="A2" s="26"/>
      <c r="N2" s="14" t="s">
        <v>1</v>
      </c>
      <c r="Q2" s="7"/>
      <c r="R2" s="7"/>
      <c r="S2" s="7"/>
      <c r="T2" s="6"/>
      <c r="U2" s="6"/>
      <c r="V2" s="6"/>
      <c r="W2" s="6"/>
    </row>
    <row r="3" spans="1:34" s="27" customFormat="1" ht="18.75">
      <c r="A3" s="28"/>
      <c r="L3" s="348" t="s">
        <v>658</v>
      </c>
      <c r="M3" s="348"/>
      <c r="N3" s="348"/>
      <c r="Q3" s="7"/>
      <c r="R3" s="7"/>
      <c r="S3" s="7"/>
      <c r="T3" s="6"/>
      <c r="U3" s="6"/>
      <c r="V3" s="6"/>
      <c r="W3" s="6"/>
    </row>
    <row r="4" spans="1:34" s="27" customFormat="1" ht="16.5">
      <c r="A4" s="471" t="s">
        <v>383</v>
      </c>
      <c r="B4" s="471"/>
      <c r="C4" s="471"/>
      <c r="D4" s="471"/>
      <c r="E4" s="471"/>
      <c r="F4" s="471"/>
      <c r="G4" s="471"/>
      <c r="H4" s="471"/>
      <c r="I4" s="471"/>
      <c r="J4" s="471"/>
      <c r="K4" s="471"/>
      <c r="L4" s="471"/>
      <c r="M4" s="471"/>
      <c r="N4" s="471"/>
      <c r="Q4" s="7"/>
      <c r="R4" s="7"/>
      <c r="S4" s="7"/>
      <c r="T4" s="103"/>
      <c r="U4" s="103"/>
      <c r="V4" s="103"/>
      <c r="W4" s="103"/>
    </row>
    <row r="5" spans="1:34" s="27" customFormat="1" ht="15.75">
      <c r="A5" s="522"/>
      <c r="B5" s="522"/>
      <c r="C5" s="522"/>
      <c r="D5" s="522"/>
      <c r="E5" s="522"/>
      <c r="F5" s="522"/>
      <c r="G5" s="522"/>
      <c r="H5" s="522"/>
      <c r="I5" s="522"/>
      <c r="J5" s="522"/>
      <c r="K5" s="522"/>
      <c r="L5" s="522"/>
      <c r="M5" s="522"/>
      <c r="N5" s="522"/>
      <c r="O5" s="111"/>
      <c r="P5" s="111"/>
      <c r="Q5" s="111"/>
      <c r="R5" s="111"/>
      <c r="S5" s="111"/>
      <c r="T5" s="111"/>
      <c r="U5" s="111"/>
      <c r="V5" s="111"/>
      <c r="W5" s="111"/>
      <c r="X5" s="111"/>
      <c r="Y5" s="111"/>
      <c r="Z5" s="111"/>
      <c r="AA5" s="111"/>
      <c r="AB5" s="111"/>
      <c r="AC5" s="111"/>
    </row>
    <row r="6" spans="1:34" s="27" customFormat="1" ht="15.75">
      <c r="A6" s="451" t="s">
        <v>801</v>
      </c>
      <c r="B6" s="451"/>
      <c r="C6" s="451"/>
      <c r="D6" s="451"/>
      <c r="E6" s="451"/>
      <c r="F6" s="451"/>
      <c r="G6" s="451"/>
      <c r="H6" s="451"/>
      <c r="I6" s="451"/>
      <c r="J6" s="451"/>
      <c r="K6" s="451"/>
      <c r="L6" s="451"/>
      <c r="M6" s="451"/>
      <c r="N6" s="451"/>
      <c r="O6" s="96"/>
      <c r="P6" s="96"/>
      <c r="Q6" s="96"/>
      <c r="R6" s="96"/>
      <c r="S6" s="96"/>
      <c r="T6" s="96"/>
      <c r="U6" s="96"/>
      <c r="V6" s="96"/>
      <c r="W6" s="96"/>
      <c r="X6" s="96"/>
      <c r="Y6" s="96"/>
      <c r="Z6" s="96"/>
      <c r="AA6" s="96"/>
      <c r="AB6" s="96"/>
      <c r="AC6" s="96"/>
      <c r="AD6" s="96"/>
      <c r="AE6" s="96"/>
      <c r="AF6" s="96"/>
      <c r="AG6" s="96"/>
      <c r="AH6" s="96"/>
    </row>
    <row r="7" spans="1:34" s="27" customFormat="1" ht="15.75">
      <c r="A7" s="370" t="s">
        <v>299</v>
      </c>
      <c r="B7" s="370"/>
      <c r="C7" s="370"/>
      <c r="D7" s="370"/>
      <c r="E7" s="370"/>
      <c r="F7" s="370"/>
      <c r="G7" s="370"/>
      <c r="H7" s="370"/>
      <c r="I7" s="370"/>
      <c r="J7" s="370"/>
      <c r="K7" s="370"/>
      <c r="L7" s="370"/>
      <c r="M7" s="370"/>
      <c r="N7" s="370"/>
      <c r="O7" s="91"/>
      <c r="P7" s="91"/>
      <c r="Q7" s="91"/>
      <c r="R7" s="91"/>
      <c r="S7" s="91"/>
      <c r="T7" s="91"/>
      <c r="U7" s="91"/>
      <c r="V7" s="91"/>
      <c r="W7" s="91"/>
      <c r="X7" s="91"/>
      <c r="Y7" s="91"/>
      <c r="Z7" s="91"/>
      <c r="AA7" s="91"/>
      <c r="AB7" s="91"/>
      <c r="AC7" s="91"/>
      <c r="AD7" s="91"/>
      <c r="AE7" s="91"/>
      <c r="AF7" s="91"/>
      <c r="AG7" s="91"/>
      <c r="AH7" s="91"/>
    </row>
    <row r="8" spans="1:34" s="27" customFormat="1" ht="15.75">
      <c r="A8" s="516"/>
      <c r="B8" s="516"/>
      <c r="C8" s="516"/>
      <c r="D8" s="516"/>
      <c r="E8" s="516"/>
      <c r="F8" s="516"/>
      <c r="G8" s="516"/>
      <c r="H8" s="516"/>
      <c r="I8" s="516"/>
      <c r="J8" s="516"/>
      <c r="K8" s="516"/>
      <c r="L8" s="516"/>
      <c r="M8" s="516"/>
      <c r="N8" s="516"/>
      <c r="O8" s="89"/>
      <c r="P8" s="89"/>
      <c r="Q8" s="89"/>
      <c r="R8" s="89"/>
      <c r="S8" s="89"/>
      <c r="T8" s="89"/>
      <c r="U8" s="89"/>
      <c r="V8" s="89"/>
      <c r="W8" s="89"/>
      <c r="X8" s="89"/>
      <c r="Y8" s="89"/>
      <c r="Z8" s="89"/>
      <c r="AA8" s="89"/>
      <c r="AB8" s="89"/>
      <c r="AC8" s="89"/>
    </row>
    <row r="9" spans="1:34" s="29" customFormat="1" ht="15.75" customHeight="1">
      <c r="A9" s="429" t="s">
        <v>802</v>
      </c>
      <c r="B9" s="429"/>
      <c r="C9" s="429"/>
      <c r="D9" s="429"/>
      <c r="E9" s="429"/>
      <c r="F9" s="429"/>
      <c r="G9" s="429"/>
      <c r="H9" s="429"/>
      <c r="I9" s="429"/>
      <c r="J9" s="429"/>
      <c r="K9" s="429"/>
      <c r="L9" s="429"/>
      <c r="M9" s="429"/>
      <c r="N9" s="429"/>
      <c r="O9" s="11"/>
      <c r="P9" s="11"/>
      <c r="Q9" s="11"/>
      <c r="R9" s="11"/>
      <c r="S9" s="11"/>
      <c r="T9" s="11"/>
      <c r="U9" s="11"/>
      <c r="V9" s="11"/>
      <c r="W9" s="11"/>
      <c r="X9" s="11"/>
      <c r="Y9" s="11"/>
      <c r="Z9" s="11"/>
      <c r="AA9" s="11"/>
      <c r="AB9" s="11"/>
      <c r="AC9" s="11"/>
      <c r="AD9" s="11"/>
      <c r="AE9" s="11"/>
      <c r="AF9" s="11"/>
      <c r="AG9" s="11"/>
      <c r="AH9" s="11"/>
    </row>
    <row r="10" spans="1:34" s="27" customFormat="1" ht="18.75">
      <c r="A10" s="517"/>
      <c r="B10" s="517"/>
      <c r="C10" s="517"/>
      <c r="D10" s="517"/>
      <c r="E10" s="517"/>
      <c r="F10" s="517"/>
      <c r="G10" s="517"/>
      <c r="H10" s="517"/>
      <c r="I10" s="517"/>
      <c r="J10" s="517"/>
      <c r="K10" s="517"/>
      <c r="L10" s="517"/>
      <c r="M10" s="517"/>
      <c r="N10" s="517"/>
      <c r="O10" s="517"/>
      <c r="P10" s="517"/>
      <c r="Q10" s="517"/>
      <c r="R10" s="517"/>
      <c r="S10" s="517"/>
      <c r="T10" s="517"/>
      <c r="U10" s="517"/>
      <c r="V10" s="517"/>
      <c r="W10" s="517"/>
      <c r="X10" s="517"/>
      <c r="Y10" s="517"/>
      <c r="Z10" s="517"/>
      <c r="AA10" s="517"/>
      <c r="AB10" s="517"/>
      <c r="AC10" s="517"/>
    </row>
    <row r="11" spans="1:34" s="27" customFormat="1" ht="69.75" customHeight="1">
      <c r="A11" s="356" t="s">
        <v>167</v>
      </c>
      <c r="B11" s="356" t="s">
        <v>31</v>
      </c>
      <c r="C11" s="356" t="s">
        <v>32</v>
      </c>
      <c r="D11" s="474" t="s">
        <v>92</v>
      </c>
      <c r="E11" s="513" t="s">
        <v>136</v>
      </c>
      <c r="F11" s="513" t="s">
        <v>131</v>
      </c>
      <c r="G11" s="513" t="s">
        <v>310</v>
      </c>
      <c r="H11" s="356" t="s">
        <v>74</v>
      </c>
      <c r="I11" s="356"/>
      <c r="J11" s="356"/>
      <c r="K11" s="356"/>
      <c r="L11" s="356" t="s">
        <v>73</v>
      </c>
      <c r="M11" s="356"/>
      <c r="N11" s="475" t="s">
        <v>48</v>
      </c>
      <c r="O11" s="475" t="s">
        <v>47</v>
      </c>
      <c r="P11" s="489" t="s">
        <v>640</v>
      </c>
      <c r="Q11" s="474" t="s">
        <v>312</v>
      </c>
      <c r="R11" s="474"/>
      <c r="S11" s="483" t="s">
        <v>138</v>
      </c>
      <c r="T11" s="483" t="s">
        <v>134</v>
      </c>
      <c r="U11" s="473" t="s">
        <v>130</v>
      </c>
      <c r="V11" s="473"/>
      <c r="W11" s="473"/>
      <c r="X11" s="473"/>
      <c r="Y11" s="473"/>
      <c r="Z11" s="473"/>
      <c r="AA11" s="518" t="s">
        <v>313</v>
      </c>
      <c r="AB11" s="519"/>
      <c r="AC11" s="356" t="s">
        <v>135</v>
      </c>
      <c r="AD11" s="356" t="s">
        <v>315</v>
      </c>
      <c r="AE11" s="356"/>
    </row>
    <row r="12" spans="1:34" s="25" customFormat="1" ht="56.25" customHeight="1">
      <c r="A12" s="356"/>
      <c r="B12" s="356"/>
      <c r="C12" s="356"/>
      <c r="D12" s="474"/>
      <c r="E12" s="514"/>
      <c r="F12" s="514"/>
      <c r="G12" s="514"/>
      <c r="H12" s="356" t="s">
        <v>126</v>
      </c>
      <c r="I12" s="356" t="s">
        <v>127</v>
      </c>
      <c r="J12" s="356" t="s">
        <v>128</v>
      </c>
      <c r="K12" s="513" t="s">
        <v>129</v>
      </c>
      <c r="L12" s="356"/>
      <c r="M12" s="356"/>
      <c r="N12" s="475"/>
      <c r="O12" s="475"/>
      <c r="P12" s="490"/>
      <c r="Q12" s="474"/>
      <c r="R12" s="474"/>
      <c r="S12" s="492"/>
      <c r="T12" s="492"/>
      <c r="U12" s="472" t="s">
        <v>654</v>
      </c>
      <c r="V12" s="472"/>
      <c r="W12" s="476" t="s">
        <v>655</v>
      </c>
      <c r="X12" s="476"/>
      <c r="Y12" s="494" t="s">
        <v>95</v>
      </c>
      <c r="Z12" s="496"/>
      <c r="AA12" s="520"/>
      <c r="AB12" s="521"/>
      <c r="AC12" s="356"/>
      <c r="AD12" s="356"/>
      <c r="AE12" s="356"/>
    </row>
    <row r="13" spans="1:34" s="25" customFormat="1" ht="201.75" customHeight="1">
      <c r="A13" s="356"/>
      <c r="B13" s="356"/>
      <c r="C13" s="356"/>
      <c r="D13" s="474"/>
      <c r="E13" s="515"/>
      <c r="F13" s="515"/>
      <c r="G13" s="515"/>
      <c r="H13" s="356"/>
      <c r="I13" s="356"/>
      <c r="J13" s="356"/>
      <c r="K13" s="515"/>
      <c r="L13" s="123" t="s">
        <v>72</v>
      </c>
      <c r="M13" s="76" t="s">
        <v>46</v>
      </c>
      <c r="N13" s="475"/>
      <c r="O13" s="475"/>
      <c r="P13" s="491"/>
      <c r="Q13" s="127" t="s">
        <v>2</v>
      </c>
      <c r="R13" s="127" t="s">
        <v>311</v>
      </c>
      <c r="S13" s="484"/>
      <c r="T13" s="484"/>
      <c r="U13" s="74" t="s">
        <v>36</v>
      </c>
      <c r="V13" s="74" t="s">
        <v>37</v>
      </c>
      <c r="W13" s="74" t="s">
        <v>36</v>
      </c>
      <c r="X13" s="74" t="s">
        <v>37</v>
      </c>
      <c r="Y13" s="123" t="s">
        <v>36</v>
      </c>
      <c r="Z13" s="39" t="s">
        <v>37</v>
      </c>
      <c r="AA13" s="123" t="s">
        <v>36</v>
      </c>
      <c r="AB13" s="39" t="s">
        <v>37</v>
      </c>
      <c r="AC13" s="356"/>
      <c r="AD13" s="133" t="s">
        <v>314</v>
      </c>
      <c r="AE13" s="76" t="s">
        <v>137</v>
      </c>
    </row>
    <row r="14" spans="1:34" s="30" customFormat="1" ht="15.75">
      <c r="A14" s="134">
        <v>1</v>
      </c>
      <c r="B14" s="134">
        <v>2</v>
      </c>
      <c r="C14" s="134">
        <v>3</v>
      </c>
      <c r="D14" s="134">
        <v>4</v>
      </c>
      <c r="E14" s="134">
        <v>5</v>
      </c>
      <c r="F14" s="134">
        <v>6</v>
      </c>
      <c r="G14" s="134">
        <v>7</v>
      </c>
      <c r="H14" s="134">
        <v>8</v>
      </c>
      <c r="I14" s="134">
        <v>9</v>
      </c>
      <c r="J14" s="134">
        <v>10</v>
      </c>
      <c r="K14" s="134">
        <v>11</v>
      </c>
      <c r="L14" s="134">
        <v>12</v>
      </c>
      <c r="M14" s="134">
        <v>13</v>
      </c>
      <c r="N14" s="134">
        <v>14</v>
      </c>
      <c r="O14" s="134">
        <v>15</v>
      </c>
      <c r="P14" s="134">
        <v>16</v>
      </c>
      <c r="Q14" s="134">
        <v>17</v>
      </c>
      <c r="R14" s="134">
        <v>18</v>
      </c>
      <c r="S14" s="134">
        <v>19</v>
      </c>
      <c r="T14" s="134">
        <v>20</v>
      </c>
      <c r="U14" s="134">
        <v>21</v>
      </c>
      <c r="V14" s="134">
        <v>22</v>
      </c>
      <c r="W14" s="134">
        <v>23</v>
      </c>
      <c r="X14" s="134">
        <v>24</v>
      </c>
      <c r="Y14" s="134">
        <v>25</v>
      </c>
      <c r="Z14" s="134">
        <v>26</v>
      </c>
      <c r="AA14" s="134">
        <v>27</v>
      </c>
      <c r="AB14" s="134">
        <v>28</v>
      </c>
      <c r="AC14" s="134">
        <v>29</v>
      </c>
      <c r="AD14" s="134">
        <v>30</v>
      </c>
      <c r="AE14" s="134">
        <v>31</v>
      </c>
    </row>
    <row r="15" spans="1:34" s="291" customFormat="1" ht="57.75" customHeight="1">
      <c r="A15" s="263"/>
      <c r="B15" s="283" t="s">
        <v>739</v>
      </c>
      <c r="C15" s="265" t="s">
        <v>725</v>
      </c>
      <c r="D15" s="288"/>
      <c r="E15" s="289" t="s">
        <v>606</v>
      </c>
      <c r="F15" s="289" t="s">
        <v>606</v>
      </c>
      <c r="G15" s="289" t="s">
        <v>606</v>
      </c>
      <c r="H15" s="289" t="s">
        <v>606</v>
      </c>
      <c r="I15" s="289" t="s">
        <v>606</v>
      </c>
      <c r="J15" s="289" t="s">
        <v>606</v>
      </c>
      <c r="K15" s="289" t="s">
        <v>606</v>
      </c>
      <c r="L15" s="289" t="s">
        <v>803</v>
      </c>
      <c r="M15" s="289" t="s">
        <v>803</v>
      </c>
      <c r="N15" s="289" t="s">
        <v>803</v>
      </c>
      <c r="O15" s="289" t="s">
        <v>803</v>
      </c>
      <c r="P15" s="288"/>
      <c r="Q15" s="290" t="s">
        <v>606</v>
      </c>
      <c r="R15" s="290" t="s">
        <v>606</v>
      </c>
      <c r="S15" s="290" t="s">
        <v>606</v>
      </c>
      <c r="T15" s="290" t="s">
        <v>606</v>
      </c>
      <c r="U15" s="290">
        <f t="shared" ref="U15:AB17" si="0">U16</f>
        <v>0.06</v>
      </c>
      <c r="V15" s="290">
        <f t="shared" si="0"/>
        <v>0.1</v>
      </c>
      <c r="W15" s="290">
        <f t="shared" si="0"/>
        <v>0</v>
      </c>
      <c r="X15" s="290">
        <f t="shared" si="0"/>
        <v>0</v>
      </c>
      <c r="Y15" s="289" t="str">
        <f t="shared" si="0"/>
        <v>нд</v>
      </c>
      <c r="Z15" s="289" t="str">
        <f t="shared" si="0"/>
        <v>нд</v>
      </c>
      <c r="AA15" s="290">
        <f t="shared" si="0"/>
        <v>10</v>
      </c>
      <c r="AB15" s="290">
        <f t="shared" si="0"/>
        <v>10</v>
      </c>
      <c r="AC15" s="271" t="s">
        <v>842</v>
      </c>
      <c r="AD15" s="289" t="s">
        <v>803</v>
      </c>
      <c r="AE15" s="289" t="s">
        <v>803</v>
      </c>
    </row>
    <row r="16" spans="1:34" s="291" customFormat="1" ht="101.25">
      <c r="A16" s="273" t="s">
        <v>524</v>
      </c>
      <c r="B16" s="274" t="s">
        <v>677</v>
      </c>
      <c r="C16" s="265" t="s">
        <v>725</v>
      </c>
      <c r="D16" s="288"/>
      <c r="E16" s="289" t="s">
        <v>606</v>
      </c>
      <c r="F16" s="289" t="s">
        <v>606</v>
      </c>
      <c r="G16" s="289" t="s">
        <v>606</v>
      </c>
      <c r="H16" s="289" t="s">
        <v>606</v>
      </c>
      <c r="I16" s="289" t="s">
        <v>606</v>
      </c>
      <c r="J16" s="289" t="s">
        <v>606</v>
      </c>
      <c r="K16" s="289" t="s">
        <v>606</v>
      </c>
      <c r="L16" s="289" t="s">
        <v>803</v>
      </c>
      <c r="M16" s="289" t="s">
        <v>803</v>
      </c>
      <c r="N16" s="289" t="s">
        <v>803</v>
      </c>
      <c r="O16" s="289" t="s">
        <v>803</v>
      </c>
      <c r="P16" s="288"/>
      <c r="Q16" s="290" t="s">
        <v>606</v>
      </c>
      <c r="R16" s="290" t="s">
        <v>606</v>
      </c>
      <c r="S16" s="290" t="s">
        <v>606</v>
      </c>
      <c r="T16" s="290" t="s">
        <v>606</v>
      </c>
      <c r="U16" s="290">
        <f t="shared" si="0"/>
        <v>0.06</v>
      </c>
      <c r="V16" s="290">
        <f t="shared" si="0"/>
        <v>0.1</v>
      </c>
      <c r="W16" s="290">
        <f t="shared" si="0"/>
        <v>0</v>
      </c>
      <c r="X16" s="290">
        <f t="shared" si="0"/>
        <v>0</v>
      </c>
      <c r="Y16" s="289" t="str">
        <f t="shared" si="0"/>
        <v>нд</v>
      </c>
      <c r="Z16" s="289" t="str">
        <f t="shared" si="0"/>
        <v>нд</v>
      </c>
      <c r="AA16" s="289">
        <f t="shared" si="0"/>
        <v>10</v>
      </c>
      <c r="AB16" s="289">
        <f t="shared" si="0"/>
        <v>10</v>
      </c>
      <c r="AC16" s="271" t="s">
        <v>842</v>
      </c>
      <c r="AD16" s="289" t="s">
        <v>803</v>
      </c>
      <c r="AE16" s="289" t="s">
        <v>803</v>
      </c>
    </row>
    <row r="17" spans="1:31" s="292" customFormat="1" ht="101.25">
      <c r="A17" s="273" t="s">
        <v>529</v>
      </c>
      <c r="B17" s="274" t="s">
        <v>735</v>
      </c>
      <c r="C17" s="265" t="s">
        <v>725</v>
      </c>
      <c r="D17" s="289"/>
      <c r="E17" s="289" t="s">
        <v>606</v>
      </c>
      <c r="F17" s="289" t="s">
        <v>606</v>
      </c>
      <c r="G17" s="289" t="s">
        <v>606</v>
      </c>
      <c r="H17" s="289" t="s">
        <v>606</v>
      </c>
      <c r="I17" s="289" t="s">
        <v>606</v>
      </c>
      <c r="J17" s="289" t="s">
        <v>606</v>
      </c>
      <c r="K17" s="289" t="s">
        <v>606</v>
      </c>
      <c r="L17" s="289" t="s">
        <v>803</v>
      </c>
      <c r="M17" s="289" t="s">
        <v>803</v>
      </c>
      <c r="N17" s="289" t="s">
        <v>803</v>
      </c>
      <c r="O17" s="289" t="s">
        <v>803</v>
      </c>
      <c r="P17" s="289"/>
      <c r="Q17" s="290" t="s">
        <v>606</v>
      </c>
      <c r="R17" s="290" t="s">
        <v>606</v>
      </c>
      <c r="S17" s="290" t="s">
        <v>606</v>
      </c>
      <c r="T17" s="290" t="s">
        <v>606</v>
      </c>
      <c r="U17" s="290">
        <f t="shared" si="0"/>
        <v>0.06</v>
      </c>
      <c r="V17" s="290">
        <f t="shared" si="0"/>
        <v>0.1</v>
      </c>
      <c r="W17" s="290">
        <f t="shared" si="0"/>
        <v>0</v>
      </c>
      <c r="X17" s="290">
        <f t="shared" si="0"/>
        <v>0</v>
      </c>
      <c r="Y17" s="289" t="str">
        <f t="shared" si="0"/>
        <v>нд</v>
      </c>
      <c r="Z17" s="289" t="str">
        <f t="shared" si="0"/>
        <v>нд</v>
      </c>
      <c r="AA17" s="289">
        <f t="shared" si="0"/>
        <v>10</v>
      </c>
      <c r="AB17" s="289">
        <f t="shared" si="0"/>
        <v>10</v>
      </c>
      <c r="AC17" s="271" t="s">
        <v>842</v>
      </c>
      <c r="AD17" s="289" t="s">
        <v>803</v>
      </c>
      <c r="AE17" s="289" t="s">
        <v>803</v>
      </c>
    </row>
    <row r="18" spans="1:31" s="291" customFormat="1" ht="78.75">
      <c r="A18" s="275" t="s">
        <v>576</v>
      </c>
      <c r="B18" s="276" t="s">
        <v>675</v>
      </c>
      <c r="C18" s="277" t="s">
        <v>726</v>
      </c>
      <c r="D18" s="288">
        <v>1960</v>
      </c>
      <c r="E18" s="288" t="s">
        <v>606</v>
      </c>
      <c r="F18" s="288" t="s">
        <v>606</v>
      </c>
      <c r="G18" s="288" t="s">
        <v>606</v>
      </c>
      <c r="H18" s="288" t="s">
        <v>606</v>
      </c>
      <c r="I18" s="288" t="s">
        <v>606</v>
      </c>
      <c r="J18" s="288" t="s">
        <v>606</v>
      </c>
      <c r="K18" s="288" t="s">
        <v>606</v>
      </c>
      <c r="L18" s="289" t="s">
        <v>803</v>
      </c>
      <c r="M18" s="289" t="s">
        <v>803</v>
      </c>
      <c r="N18" s="289" t="s">
        <v>803</v>
      </c>
      <c r="O18" s="289" t="s">
        <v>803</v>
      </c>
      <c r="P18" s="288" t="s">
        <v>843</v>
      </c>
      <c r="Q18" s="293" t="s">
        <v>606</v>
      </c>
      <c r="R18" s="293" t="s">
        <v>606</v>
      </c>
      <c r="S18" s="293" t="s">
        <v>606</v>
      </c>
      <c r="T18" s="293" t="s">
        <v>606</v>
      </c>
      <c r="U18" s="293">
        <v>0.06</v>
      </c>
      <c r="V18" s="293">
        <v>0.1</v>
      </c>
      <c r="W18" s="293">
        <v>0</v>
      </c>
      <c r="X18" s="293">
        <v>0</v>
      </c>
      <c r="Y18" s="288" t="s">
        <v>606</v>
      </c>
      <c r="Z18" s="288" t="s">
        <v>606</v>
      </c>
      <c r="AA18" s="288">
        <v>10</v>
      </c>
      <c r="AB18" s="288">
        <v>10</v>
      </c>
      <c r="AC18" s="281" t="s">
        <v>842</v>
      </c>
      <c r="AD18" s="289" t="s">
        <v>803</v>
      </c>
      <c r="AE18" s="289" t="s">
        <v>803</v>
      </c>
    </row>
    <row r="19" spans="1:31" s="292" customFormat="1" ht="101.25">
      <c r="A19" s="273" t="s">
        <v>530</v>
      </c>
      <c r="B19" s="274" t="s">
        <v>736</v>
      </c>
      <c r="C19" s="265" t="s">
        <v>725</v>
      </c>
      <c r="D19" s="289"/>
      <c r="E19" s="289" t="s">
        <v>606</v>
      </c>
      <c r="F19" s="289" t="s">
        <v>606</v>
      </c>
      <c r="G19" s="289" t="s">
        <v>606</v>
      </c>
      <c r="H19" s="289" t="s">
        <v>606</v>
      </c>
      <c r="I19" s="289" t="s">
        <v>606</v>
      </c>
      <c r="J19" s="289" t="s">
        <v>606</v>
      </c>
      <c r="K19" s="289" t="s">
        <v>606</v>
      </c>
      <c r="L19" s="289" t="s">
        <v>803</v>
      </c>
      <c r="M19" s="289" t="s">
        <v>803</v>
      </c>
      <c r="N19" s="289" t="s">
        <v>803</v>
      </c>
      <c r="O19" s="289" t="s">
        <v>803</v>
      </c>
      <c r="P19" s="289"/>
      <c r="Q19" s="290" t="s">
        <v>606</v>
      </c>
      <c r="R19" s="290" t="s">
        <v>606</v>
      </c>
      <c r="S19" s="290" t="s">
        <v>606</v>
      </c>
      <c r="T19" s="290" t="s">
        <v>606</v>
      </c>
      <c r="U19" s="290" t="s">
        <v>606</v>
      </c>
      <c r="V19" s="290" t="s">
        <v>606</v>
      </c>
      <c r="W19" s="290" t="s">
        <v>606</v>
      </c>
      <c r="X19" s="290" t="s">
        <v>606</v>
      </c>
      <c r="Y19" s="289" t="s">
        <v>606</v>
      </c>
      <c r="Z19" s="289" t="s">
        <v>606</v>
      </c>
      <c r="AA19" s="289" t="s">
        <v>606</v>
      </c>
      <c r="AB19" s="289" t="s">
        <v>606</v>
      </c>
      <c r="AC19" s="271" t="s">
        <v>842</v>
      </c>
      <c r="AD19" s="289" t="s">
        <v>803</v>
      </c>
      <c r="AE19" s="289" t="s">
        <v>803</v>
      </c>
    </row>
    <row r="20" spans="1:31" s="291" customFormat="1" ht="78.75">
      <c r="A20" s="275" t="s">
        <v>580</v>
      </c>
      <c r="B20" s="276" t="s">
        <v>672</v>
      </c>
      <c r="C20" s="277" t="s">
        <v>727</v>
      </c>
      <c r="D20" s="288">
        <v>1960</v>
      </c>
      <c r="E20" s="288" t="s">
        <v>606</v>
      </c>
      <c r="F20" s="288" t="s">
        <v>606</v>
      </c>
      <c r="G20" s="288" t="s">
        <v>606</v>
      </c>
      <c r="H20" s="288" t="s">
        <v>606</v>
      </c>
      <c r="I20" s="288" t="s">
        <v>606</v>
      </c>
      <c r="J20" s="288" t="s">
        <v>606</v>
      </c>
      <c r="K20" s="288" t="s">
        <v>606</v>
      </c>
      <c r="L20" s="289" t="s">
        <v>803</v>
      </c>
      <c r="M20" s="289" t="s">
        <v>803</v>
      </c>
      <c r="N20" s="289" t="s">
        <v>803</v>
      </c>
      <c r="O20" s="289" t="s">
        <v>803</v>
      </c>
      <c r="P20" s="260" t="s">
        <v>844</v>
      </c>
      <c r="Q20" s="293" t="s">
        <v>606</v>
      </c>
      <c r="R20" s="293" t="s">
        <v>606</v>
      </c>
      <c r="S20" s="293" t="s">
        <v>606</v>
      </c>
      <c r="T20" s="293" t="s">
        <v>606</v>
      </c>
      <c r="U20" s="293" t="s">
        <v>606</v>
      </c>
      <c r="V20" s="293" t="s">
        <v>606</v>
      </c>
      <c r="W20" s="293" t="s">
        <v>606</v>
      </c>
      <c r="X20" s="293" t="s">
        <v>606</v>
      </c>
      <c r="Y20" s="288" t="s">
        <v>606</v>
      </c>
      <c r="Z20" s="288" t="s">
        <v>606</v>
      </c>
      <c r="AA20" s="288" t="s">
        <v>606</v>
      </c>
      <c r="AB20" s="288" t="s">
        <v>606</v>
      </c>
      <c r="AC20" s="281" t="s">
        <v>842</v>
      </c>
      <c r="AD20" s="289" t="s">
        <v>803</v>
      </c>
      <c r="AE20" s="289" t="s">
        <v>803</v>
      </c>
    </row>
    <row r="21" spans="1:31" s="291" customFormat="1" ht="78.75">
      <c r="A21" s="275" t="s">
        <v>580</v>
      </c>
      <c r="B21" s="276" t="s">
        <v>667</v>
      </c>
      <c r="C21" s="277" t="s">
        <v>730</v>
      </c>
      <c r="D21" s="288">
        <v>1960</v>
      </c>
      <c r="E21" s="288" t="s">
        <v>606</v>
      </c>
      <c r="F21" s="288" t="s">
        <v>606</v>
      </c>
      <c r="G21" s="288" t="s">
        <v>606</v>
      </c>
      <c r="H21" s="288" t="s">
        <v>606</v>
      </c>
      <c r="I21" s="288" t="s">
        <v>606</v>
      </c>
      <c r="J21" s="288" t="s">
        <v>606</v>
      </c>
      <c r="K21" s="288" t="s">
        <v>606</v>
      </c>
      <c r="L21" s="289" t="s">
        <v>803</v>
      </c>
      <c r="M21" s="289" t="s">
        <v>803</v>
      </c>
      <c r="N21" s="289" t="s">
        <v>803</v>
      </c>
      <c r="O21" s="289" t="s">
        <v>803</v>
      </c>
      <c r="P21" s="260" t="s">
        <v>845</v>
      </c>
      <c r="Q21" s="293" t="s">
        <v>606</v>
      </c>
      <c r="R21" s="293" t="s">
        <v>606</v>
      </c>
      <c r="S21" s="293" t="s">
        <v>606</v>
      </c>
      <c r="T21" s="293" t="s">
        <v>606</v>
      </c>
      <c r="U21" s="293" t="s">
        <v>606</v>
      </c>
      <c r="V21" s="293" t="s">
        <v>606</v>
      </c>
      <c r="W21" s="293" t="s">
        <v>606</v>
      </c>
      <c r="X21" s="293" t="s">
        <v>606</v>
      </c>
      <c r="Y21" s="288" t="s">
        <v>606</v>
      </c>
      <c r="Z21" s="288" t="s">
        <v>606</v>
      </c>
      <c r="AA21" s="288" t="s">
        <v>606</v>
      </c>
      <c r="AB21" s="288" t="s">
        <v>606</v>
      </c>
      <c r="AC21" s="281" t="s">
        <v>842</v>
      </c>
      <c r="AD21" s="289" t="s">
        <v>803</v>
      </c>
      <c r="AE21" s="289" t="s">
        <v>803</v>
      </c>
    </row>
    <row r="22" spans="1:31" s="291" customFormat="1" ht="78.75">
      <c r="A22" s="275" t="s">
        <v>580</v>
      </c>
      <c r="B22" s="276" t="s">
        <v>668</v>
      </c>
      <c r="C22" s="277" t="s">
        <v>731</v>
      </c>
      <c r="D22" s="288">
        <v>1960</v>
      </c>
      <c r="E22" s="288" t="s">
        <v>606</v>
      </c>
      <c r="F22" s="288" t="s">
        <v>606</v>
      </c>
      <c r="G22" s="288" t="s">
        <v>606</v>
      </c>
      <c r="H22" s="288" t="s">
        <v>606</v>
      </c>
      <c r="I22" s="288" t="s">
        <v>606</v>
      </c>
      <c r="J22" s="288" t="s">
        <v>606</v>
      </c>
      <c r="K22" s="288" t="s">
        <v>606</v>
      </c>
      <c r="L22" s="289" t="s">
        <v>803</v>
      </c>
      <c r="M22" s="289" t="s">
        <v>803</v>
      </c>
      <c r="N22" s="289" t="s">
        <v>803</v>
      </c>
      <c r="O22" s="289" t="s">
        <v>803</v>
      </c>
      <c r="P22" s="260" t="s">
        <v>846</v>
      </c>
      <c r="Q22" s="293" t="s">
        <v>606</v>
      </c>
      <c r="R22" s="293" t="s">
        <v>606</v>
      </c>
      <c r="S22" s="293" t="s">
        <v>606</v>
      </c>
      <c r="T22" s="293" t="s">
        <v>606</v>
      </c>
      <c r="U22" s="293" t="s">
        <v>606</v>
      </c>
      <c r="V22" s="293" t="s">
        <v>606</v>
      </c>
      <c r="W22" s="293" t="s">
        <v>606</v>
      </c>
      <c r="X22" s="293" t="s">
        <v>606</v>
      </c>
      <c r="Y22" s="288" t="s">
        <v>606</v>
      </c>
      <c r="Z22" s="288" t="s">
        <v>606</v>
      </c>
      <c r="AA22" s="288" t="s">
        <v>606</v>
      </c>
      <c r="AB22" s="288" t="s">
        <v>606</v>
      </c>
      <c r="AC22" s="281" t="s">
        <v>842</v>
      </c>
      <c r="AD22" s="289" t="s">
        <v>803</v>
      </c>
      <c r="AE22" s="289" t="s">
        <v>803</v>
      </c>
    </row>
    <row r="23" spans="1:31" s="291" customFormat="1" ht="105">
      <c r="A23" s="275" t="s">
        <v>580</v>
      </c>
      <c r="B23" s="276" t="s">
        <v>669</v>
      </c>
      <c r="C23" s="277" t="s">
        <v>732</v>
      </c>
      <c r="D23" s="288">
        <v>1960</v>
      </c>
      <c r="E23" s="288" t="s">
        <v>606</v>
      </c>
      <c r="F23" s="288" t="s">
        <v>606</v>
      </c>
      <c r="G23" s="288" t="s">
        <v>606</v>
      </c>
      <c r="H23" s="288" t="s">
        <v>606</v>
      </c>
      <c r="I23" s="288" t="s">
        <v>606</v>
      </c>
      <c r="J23" s="288" t="s">
        <v>606</v>
      </c>
      <c r="K23" s="288" t="s">
        <v>606</v>
      </c>
      <c r="L23" s="289" t="s">
        <v>803</v>
      </c>
      <c r="M23" s="289" t="s">
        <v>803</v>
      </c>
      <c r="N23" s="289" t="s">
        <v>803</v>
      </c>
      <c r="O23" s="289" t="s">
        <v>803</v>
      </c>
      <c r="P23" s="260" t="s">
        <v>847</v>
      </c>
      <c r="Q23" s="293" t="s">
        <v>606</v>
      </c>
      <c r="R23" s="293" t="s">
        <v>606</v>
      </c>
      <c r="S23" s="293" t="s">
        <v>606</v>
      </c>
      <c r="T23" s="293" t="s">
        <v>606</v>
      </c>
      <c r="U23" s="293" t="s">
        <v>606</v>
      </c>
      <c r="V23" s="293" t="s">
        <v>606</v>
      </c>
      <c r="W23" s="293" t="s">
        <v>606</v>
      </c>
      <c r="X23" s="293" t="s">
        <v>606</v>
      </c>
      <c r="Y23" s="288" t="s">
        <v>606</v>
      </c>
      <c r="Z23" s="288" t="s">
        <v>606</v>
      </c>
      <c r="AA23" s="288" t="s">
        <v>606</v>
      </c>
      <c r="AB23" s="288" t="s">
        <v>606</v>
      </c>
      <c r="AC23" s="281" t="s">
        <v>842</v>
      </c>
      <c r="AD23" s="289" t="s">
        <v>803</v>
      </c>
      <c r="AE23" s="289" t="s">
        <v>803</v>
      </c>
    </row>
    <row r="24" spans="1:31" s="291" customFormat="1" ht="78.75">
      <c r="A24" s="275" t="s">
        <v>580</v>
      </c>
      <c r="B24" s="276" t="s">
        <v>671</v>
      </c>
      <c r="C24" s="277" t="s">
        <v>733</v>
      </c>
      <c r="D24" s="288">
        <v>1960</v>
      </c>
      <c r="E24" s="288" t="s">
        <v>606</v>
      </c>
      <c r="F24" s="288" t="s">
        <v>606</v>
      </c>
      <c r="G24" s="288" t="s">
        <v>606</v>
      </c>
      <c r="H24" s="288" t="s">
        <v>606</v>
      </c>
      <c r="I24" s="288" t="s">
        <v>606</v>
      </c>
      <c r="J24" s="288" t="s">
        <v>606</v>
      </c>
      <c r="K24" s="288" t="s">
        <v>606</v>
      </c>
      <c r="L24" s="289" t="s">
        <v>803</v>
      </c>
      <c r="M24" s="289" t="s">
        <v>803</v>
      </c>
      <c r="N24" s="289" t="s">
        <v>803</v>
      </c>
      <c r="O24" s="289" t="s">
        <v>803</v>
      </c>
      <c r="P24" s="260" t="s">
        <v>848</v>
      </c>
      <c r="Q24" s="293" t="s">
        <v>606</v>
      </c>
      <c r="R24" s="293" t="s">
        <v>606</v>
      </c>
      <c r="S24" s="293" t="s">
        <v>606</v>
      </c>
      <c r="T24" s="293" t="s">
        <v>606</v>
      </c>
      <c r="U24" s="293" t="s">
        <v>606</v>
      </c>
      <c r="V24" s="293" t="s">
        <v>606</v>
      </c>
      <c r="W24" s="293" t="s">
        <v>606</v>
      </c>
      <c r="X24" s="293" t="s">
        <v>606</v>
      </c>
      <c r="Y24" s="288" t="s">
        <v>606</v>
      </c>
      <c r="Z24" s="288" t="s">
        <v>606</v>
      </c>
      <c r="AA24" s="288" t="s">
        <v>606</v>
      </c>
      <c r="AB24" s="288" t="s">
        <v>606</v>
      </c>
      <c r="AC24" s="281" t="s">
        <v>842</v>
      </c>
      <c r="AD24" s="289" t="s">
        <v>803</v>
      </c>
      <c r="AE24" s="289" t="s">
        <v>803</v>
      </c>
    </row>
    <row r="25" spans="1:31" s="291" customFormat="1" ht="78.75">
      <c r="A25" s="275" t="s">
        <v>580</v>
      </c>
      <c r="B25" s="276" t="s">
        <v>670</v>
      </c>
      <c r="C25" s="277" t="s">
        <v>734</v>
      </c>
      <c r="D25" s="288">
        <v>1960</v>
      </c>
      <c r="E25" s="288" t="s">
        <v>606</v>
      </c>
      <c r="F25" s="288" t="s">
        <v>606</v>
      </c>
      <c r="G25" s="288" t="s">
        <v>606</v>
      </c>
      <c r="H25" s="288" t="s">
        <v>606</v>
      </c>
      <c r="I25" s="288" t="s">
        <v>606</v>
      </c>
      <c r="J25" s="288" t="s">
        <v>606</v>
      </c>
      <c r="K25" s="288" t="s">
        <v>606</v>
      </c>
      <c r="L25" s="289" t="s">
        <v>803</v>
      </c>
      <c r="M25" s="289" t="s">
        <v>803</v>
      </c>
      <c r="N25" s="289" t="s">
        <v>803</v>
      </c>
      <c r="O25" s="289" t="s">
        <v>803</v>
      </c>
      <c r="P25" s="260" t="s">
        <v>849</v>
      </c>
      <c r="Q25" s="293" t="s">
        <v>606</v>
      </c>
      <c r="R25" s="293" t="s">
        <v>606</v>
      </c>
      <c r="S25" s="293" t="s">
        <v>606</v>
      </c>
      <c r="T25" s="293" t="s">
        <v>606</v>
      </c>
      <c r="U25" s="293" t="s">
        <v>606</v>
      </c>
      <c r="V25" s="293" t="s">
        <v>606</v>
      </c>
      <c r="W25" s="293" t="s">
        <v>606</v>
      </c>
      <c r="X25" s="293" t="s">
        <v>606</v>
      </c>
      <c r="Y25" s="288" t="s">
        <v>606</v>
      </c>
      <c r="Z25" s="288" t="s">
        <v>606</v>
      </c>
      <c r="AA25" s="288" t="s">
        <v>606</v>
      </c>
      <c r="AB25" s="288" t="s">
        <v>606</v>
      </c>
      <c r="AC25" s="281" t="s">
        <v>842</v>
      </c>
      <c r="AD25" s="289" t="s">
        <v>803</v>
      </c>
      <c r="AE25" s="289" t="s">
        <v>803</v>
      </c>
    </row>
    <row r="26" spans="1:31" s="292" customFormat="1" ht="63">
      <c r="A26" s="273" t="s">
        <v>531</v>
      </c>
      <c r="B26" s="274" t="s">
        <v>737</v>
      </c>
      <c r="C26" s="265" t="s">
        <v>725</v>
      </c>
      <c r="D26" s="289"/>
      <c r="E26" s="289" t="s">
        <v>606</v>
      </c>
      <c r="F26" s="289" t="s">
        <v>606</v>
      </c>
      <c r="G26" s="289" t="s">
        <v>606</v>
      </c>
      <c r="H26" s="289" t="s">
        <v>606</v>
      </c>
      <c r="I26" s="289" t="s">
        <v>606</v>
      </c>
      <c r="J26" s="289" t="s">
        <v>606</v>
      </c>
      <c r="K26" s="289" t="s">
        <v>606</v>
      </c>
      <c r="L26" s="289" t="s">
        <v>803</v>
      </c>
      <c r="M26" s="289" t="s">
        <v>803</v>
      </c>
      <c r="N26" s="289" t="s">
        <v>803</v>
      </c>
      <c r="O26" s="289" t="s">
        <v>803</v>
      </c>
      <c r="P26" s="289"/>
      <c r="Q26" s="290" t="s">
        <v>606</v>
      </c>
      <c r="R26" s="290" t="s">
        <v>606</v>
      </c>
      <c r="S26" s="290" t="s">
        <v>606</v>
      </c>
      <c r="T26" s="290" t="s">
        <v>606</v>
      </c>
      <c r="U26" s="290" t="s">
        <v>606</v>
      </c>
      <c r="V26" s="290" t="s">
        <v>606</v>
      </c>
      <c r="W26" s="290" t="s">
        <v>606</v>
      </c>
      <c r="X26" s="290" t="s">
        <v>606</v>
      </c>
      <c r="Y26" s="289" t="s">
        <v>606</v>
      </c>
      <c r="Z26" s="289" t="s">
        <v>606</v>
      </c>
      <c r="AA26" s="289" t="s">
        <v>606</v>
      </c>
      <c r="AB26" s="289" t="s">
        <v>606</v>
      </c>
      <c r="AC26" s="281" t="s">
        <v>841</v>
      </c>
      <c r="AD26" s="289" t="s">
        <v>803</v>
      </c>
      <c r="AE26" s="289" t="s">
        <v>803</v>
      </c>
    </row>
    <row r="27" spans="1:31" s="291" customFormat="1" ht="29.25" customHeight="1">
      <c r="A27" s="275" t="s">
        <v>585</v>
      </c>
      <c r="B27" s="276" t="s">
        <v>851</v>
      </c>
      <c r="C27" s="277" t="s">
        <v>728</v>
      </c>
      <c r="D27" s="288" t="s">
        <v>606</v>
      </c>
      <c r="E27" s="288" t="s">
        <v>606</v>
      </c>
      <c r="F27" s="288" t="s">
        <v>606</v>
      </c>
      <c r="G27" s="288" t="s">
        <v>606</v>
      </c>
      <c r="H27" s="288" t="s">
        <v>606</v>
      </c>
      <c r="I27" s="288" t="s">
        <v>606</v>
      </c>
      <c r="J27" s="288" t="s">
        <v>606</v>
      </c>
      <c r="K27" s="288" t="s">
        <v>606</v>
      </c>
      <c r="L27" s="289" t="s">
        <v>803</v>
      </c>
      <c r="M27" s="289" t="s">
        <v>803</v>
      </c>
      <c r="N27" s="289" t="s">
        <v>803</v>
      </c>
      <c r="O27" s="289" t="s">
        <v>803</v>
      </c>
      <c r="P27" s="288" t="s">
        <v>850</v>
      </c>
      <c r="Q27" s="293" t="s">
        <v>606</v>
      </c>
      <c r="R27" s="293" t="s">
        <v>606</v>
      </c>
      <c r="S27" s="293" t="s">
        <v>606</v>
      </c>
      <c r="T27" s="293" t="s">
        <v>606</v>
      </c>
      <c r="U27" s="293" t="s">
        <v>606</v>
      </c>
      <c r="V27" s="293" t="s">
        <v>606</v>
      </c>
      <c r="W27" s="293" t="s">
        <v>606</v>
      </c>
      <c r="X27" s="293" t="s">
        <v>606</v>
      </c>
      <c r="Y27" s="288" t="s">
        <v>606</v>
      </c>
      <c r="Z27" s="288" t="s">
        <v>606</v>
      </c>
      <c r="AA27" s="288" t="s">
        <v>606</v>
      </c>
      <c r="AB27" s="288" t="s">
        <v>606</v>
      </c>
      <c r="AC27" s="281" t="s">
        <v>841</v>
      </c>
      <c r="AD27" s="289" t="s">
        <v>803</v>
      </c>
      <c r="AE27" s="289" t="s">
        <v>803</v>
      </c>
    </row>
    <row r="28" spans="1:31" s="292" customFormat="1" ht="63">
      <c r="A28" s="273" t="s">
        <v>674</v>
      </c>
      <c r="B28" s="274" t="s">
        <v>738</v>
      </c>
      <c r="C28" s="265" t="s">
        <v>725</v>
      </c>
      <c r="D28" s="289"/>
      <c r="E28" s="289" t="s">
        <v>606</v>
      </c>
      <c r="F28" s="289" t="s">
        <v>606</v>
      </c>
      <c r="G28" s="289" t="s">
        <v>606</v>
      </c>
      <c r="H28" s="289" t="s">
        <v>606</v>
      </c>
      <c r="I28" s="289" t="s">
        <v>606</v>
      </c>
      <c r="J28" s="289" t="s">
        <v>606</v>
      </c>
      <c r="K28" s="289" t="s">
        <v>606</v>
      </c>
      <c r="L28" s="289" t="s">
        <v>803</v>
      </c>
      <c r="M28" s="289" t="s">
        <v>803</v>
      </c>
      <c r="N28" s="289" t="s">
        <v>803</v>
      </c>
      <c r="O28" s="289" t="s">
        <v>803</v>
      </c>
      <c r="P28" s="289"/>
      <c r="Q28" s="290" t="s">
        <v>606</v>
      </c>
      <c r="R28" s="290" t="s">
        <v>606</v>
      </c>
      <c r="S28" s="290" t="s">
        <v>606</v>
      </c>
      <c r="T28" s="290" t="s">
        <v>606</v>
      </c>
      <c r="U28" s="290" t="s">
        <v>606</v>
      </c>
      <c r="V28" s="290" t="s">
        <v>606</v>
      </c>
      <c r="W28" s="290" t="s">
        <v>606</v>
      </c>
      <c r="X28" s="290" t="s">
        <v>606</v>
      </c>
      <c r="Y28" s="289" t="s">
        <v>606</v>
      </c>
      <c r="Z28" s="289" t="s">
        <v>606</v>
      </c>
      <c r="AA28" s="289" t="s">
        <v>606</v>
      </c>
      <c r="AB28" s="289" t="s">
        <v>606</v>
      </c>
      <c r="AC28" s="271" t="s">
        <v>841</v>
      </c>
      <c r="AD28" s="289" t="s">
        <v>803</v>
      </c>
      <c r="AE28" s="289" t="s">
        <v>803</v>
      </c>
    </row>
    <row r="29" spans="1:31" s="291" customFormat="1" ht="60">
      <c r="A29" s="275" t="s">
        <v>674</v>
      </c>
      <c r="B29" s="276" t="s">
        <v>676</v>
      </c>
      <c r="C29" s="277" t="s">
        <v>729</v>
      </c>
      <c r="D29" s="288" t="s">
        <v>606</v>
      </c>
      <c r="E29" s="288" t="s">
        <v>606</v>
      </c>
      <c r="F29" s="288" t="s">
        <v>606</v>
      </c>
      <c r="G29" s="288" t="s">
        <v>606</v>
      </c>
      <c r="H29" s="288" t="s">
        <v>606</v>
      </c>
      <c r="I29" s="288" t="s">
        <v>606</v>
      </c>
      <c r="J29" s="288" t="s">
        <v>606</v>
      </c>
      <c r="K29" s="288" t="s">
        <v>606</v>
      </c>
      <c r="L29" s="289" t="s">
        <v>803</v>
      </c>
      <c r="M29" s="289" t="s">
        <v>803</v>
      </c>
      <c r="N29" s="289" t="s">
        <v>803</v>
      </c>
      <c r="O29" s="289" t="s">
        <v>803</v>
      </c>
      <c r="P29" s="260" t="s">
        <v>852</v>
      </c>
      <c r="Q29" s="293" t="s">
        <v>606</v>
      </c>
      <c r="R29" s="293" t="s">
        <v>606</v>
      </c>
      <c r="S29" s="293" t="s">
        <v>606</v>
      </c>
      <c r="T29" s="293" t="s">
        <v>606</v>
      </c>
      <c r="U29" s="293" t="s">
        <v>606</v>
      </c>
      <c r="V29" s="293" t="s">
        <v>606</v>
      </c>
      <c r="W29" s="293" t="s">
        <v>606</v>
      </c>
      <c r="X29" s="293" t="s">
        <v>606</v>
      </c>
      <c r="Y29" s="288" t="s">
        <v>606</v>
      </c>
      <c r="Z29" s="288" t="s">
        <v>606</v>
      </c>
      <c r="AA29" s="288" t="s">
        <v>606</v>
      </c>
      <c r="AB29" s="288" t="s">
        <v>606</v>
      </c>
      <c r="AC29" s="281" t="s">
        <v>841</v>
      </c>
      <c r="AD29" s="289" t="s">
        <v>803</v>
      </c>
      <c r="AE29" s="289" t="s">
        <v>803</v>
      </c>
    </row>
    <row r="30" spans="1:31" s="291" customFormat="1">
      <c r="Q30" s="232"/>
      <c r="R30" s="232"/>
      <c r="S30" s="232"/>
      <c r="T30" s="217"/>
      <c r="U30" s="217"/>
      <c r="V30" s="217"/>
      <c r="W30" s="217"/>
      <c r="X30" s="217"/>
    </row>
    <row r="31" spans="1:31" s="291" customFormat="1">
      <c r="Q31" s="232"/>
      <c r="R31" s="232"/>
      <c r="S31" s="232"/>
      <c r="T31" s="217"/>
      <c r="U31" s="217"/>
      <c r="V31" s="217"/>
      <c r="W31" s="217"/>
      <c r="X31" s="217"/>
    </row>
  </sheetData>
  <mergeCells count="34">
    <mergeCell ref="L3:N3"/>
    <mergeCell ref="A4:N4"/>
    <mergeCell ref="A10:AC10"/>
    <mergeCell ref="AA11:AB12"/>
    <mergeCell ref="O11:O13"/>
    <mergeCell ref="Y12:Z12"/>
    <mergeCell ref="U11:Z11"/>
    <mergeCell ref="L11:M12"/>
    <mergeCell ref="N11:N13"/>
    <mergeCell ref="H11:K11"/>
    <mergeCell ref="K12:K13"/>
    <mergeCell ref="J12:J13"/>
    <mergeCell ref="T11:T13"/>
    <mergeCell ref="P11:P13"/>
    <mergeCell ref="U12:V12"/>
    <mergeCell ref="A5:N5"/>
    <mergeCell ref="A8:N8"/>
    <mergeCell ref="A9:N9"/>
    <mergeCell ref="A6:N6"/>
    <mergeCell ref="A7:N7"/>
    <mergeCell ref="Q11:R12"/>
    <mergeCell ref="AD11:AE12"/>
    <mergeCell ref="AC11:AC13"/>
    <mergeCell ref="F11:F13"/>
    <mergeCell ref="S11:S13"/>
    <mergeCell ref="A11:A13"/>
    <mergeCell ref="B11:B13"/>
    <mergeCell ref="C11:C13"/>
    <mergeCell ref="E11:E13"/>
    <mergeCell ref="D11:D13"/>
    <mergeCell ref="H12:H13"/>
    <mergeCell ref="I12:I13"/>
    <mergeCell ref="G11:G13"/>
    <mergeCell ref="W12:X12"/>
  </mergeCells>
  <pageMargins left="0.70866141732283472" right="0.70866141732283472" top="0.74803149606299213" bottom="0.74803149606299213" header="0.31496062992125984" footer="0.31496062992125984"/>
  <pageSetup paperSize="8" scale="43" fitToWidth="2" orientation="landscape" r:id="rId1"/>
  <headerFooter differentFirst="1">
    <oddHeader>&amp;C&amp;P</oddHeader>
  </headerFooter>
</worksheet>
</file>

<file path=xl/worksheets/sheet19.xml><?xml version="1.0" encoding="utf-8"?>
<worksheet xmlns="http://schemas.openxmlformats.org/spreadsheetml/2006/main" xmlns:r="http://schemas.openxmlformats.org/officeDocument/2006/relationships">
  <sheetPr>
    <tabColor theme="0"/>
    <pageSetUpPr fitToPage="1"/>
  </sheetPr>
  <dimension ref="A1:AE31"/>
  <sheetViews>
    <sheetView topLeftCell="A9" zoomScaleNormal="100" workbookViewId="0">
      <selection activeCell="A29" sqref="A29"/>
    </sheetView>
  </sheetViews>
  <sheetFormatPr defaultRowHeight="15"/>
  <cols>
    <col min="1" max="1" width="9.875" style="6" customWidth="1"/>
    <col min="2" max="2" width="38.125" style="7" customWidth="1"/>
    <col min="3" max="3" width="21.5" style="7" customWidth="1"/>
    <col min="4" max="4" width="20.125" style="7" customWidth="1"/>
    <col min="5" max="5" width="17.875" style="7" customWidth="1"/>
    <col min="6" max="6" width="31.125" style="7" customWidth="1"/>
    <col min="7" max="7" width="29.125" style="7" customWidth="1"/>
    <col min="8" max="8" width="32" style="7" customWidth="1"/>
    <col min="9" max="9" width="32.375" style="7" customWidth="1"/>
    <col min="10" max="10" width="21.125" style="9" customWidth="1"/>
    <col min="11" max="11" width="23.875" style="9" customWidth="1"/>
    <col min="12" max="12" width="6.625" style="7" customWidth="1"/>
    <col min="13" max="13" width="8.125" style="7" customWidth="1"/>
    <col min="14" max="14" width="12.125" style="7" customWidth="1"/>
    <col min="15" max="243" width="9" style="6"/>
    <col min="244" max="244" width="3.875" style="6" bestFit="1" customWidth="1"/>
    <col min="245" max="245" width="16" style="6" bestFit="1" customWidth="1"/>
    <col min="246" max="246" width="16.625" style="6" bestFit="1" customWidth="1"/>
    <col min="247" max="247" width="13.5" style="6" bestFit="1" customWidth="1"/>
    <col min="248" max="249" width="10.875" style="6" bestFit="1" customWidth="1"/>
    <col min="250" max="250" width="6.25" style="6" bestFit="1" customWidth="1"/>
    <col min="251" max="251" width="8.875" style="6" bestFit="1" customWidth="1"/>
    <col min="252" max="252" width="13.875" style="6" bestFit="1" customWidth="1"/>
    <col min="253" max="253" width="13.25" style="6" bestFit="1" customWidth="1"/>
    <col min="254" max="254" width="16" style="6" bestFit="1" customWidth="1"/>
    <col min="255" max="255" width="11.625" style="6" bestFit="1" customWidth="1"/>
    <col min="256" max="256" width="16.875" style="6" customWidth="1"/>
    <col min="257" max="257" width="13.25" style="6" customWidth="1"/>
    <col min="258" max="258" width="18.375" style="6" bestFit="1" customWidth="1"/>
    <col min="259" max="259" width="15" style="6" bestFit="1" customWidth="1"/>
    <col min="260" max="260" width="14.75" style="6" bestFit="1" customWidth="1"/>
    <col min="261" max="261" width="14.625" style="6" bestFit="1" customWidth="1"/>
    <col min="262" max="262" width="13.75" style="6" bestFit="1" customWidth="1"/>
    <col min="263" max="263" width="14.25" style="6" bestFit="1" customWidth="1"/>
    <col min="264" max="264" width="15.125" style="6" customWidth="1"/>
    <col min="265" max="265" width="20.5" style="6" bestFit="1" customWidth="1"/>
    <col min="266" max="266" width="27.875" style="6" bestFit="1" customWidth="1"/>
    <col min="267" max="267" width="6.875" style="6" bestFit="1" customWidth="1"/>
    <col min="268" max="268" width="5" style="6" bestFit="1" customWidth="1"/>
    <col min="269" max="269" width="8" style="6" bestFit="1" customWidth="1"/>
    <col min="270" max="270" width="11.875" style="6" bestFit="1" customWidth="1"/>
    <col min="271" max="499" width="9" style="6"/>
    <col min="500" max="500" width="3.875" style="6" bestFit="1" customWidth="1"/>
    <col min="501" max="501" width="16" style="6" bestFit="1" customWidth="1"/>
    <col min="502" max="502" width="16.625" style="6" bestFit="1" customWidth="1"/>
    <col min="503" max="503" width="13.5" style="6" bestFit="1" customWidth="1"/>
    <col min="504" max="505" width="10.875" style="6" bestFit="1" customWidth="1"/>
    <col min="506" max="506" width="6.25" style="6" bestFit="1" customWidth="1"/>
    <col min="507" max="507" width="8.875" style="6" bestFit="1" customWidth="1"/>
    <col min="508" max="508" width="13.875" style="6" bestFit="1" customWidth="1"/>
    <col min="509" max="509" width="13.25" style="6" bestFit="1" customWidth="1"/>
    <col min="510" max="510" width="16" style="6" bestFit="1" customWidth="1"/>
    <col min="511" max="511" width="11.625" style="6" bestFit="1" customWidth="1"/>
    <col min="512" max="512" width="16.875" style="6" customWidth="1"/>
    <col min="513" max="513" width="13.25" style="6" customWidth="1"/>
    <col min="514" max="514" width="18.375" style="6" bestFit="1" customWidth="1"/>
    <col min="515" max="515" width="15" style="6" bestFit="1" customWidth="1"/>
    <col min="516" max="516" width="14.75" style="6" bestFit="1" customWidth="1"/>
    <col min="517" max="517" width="14.625" style="6" bestFit="1" customWidth="1"/>
    <col min="518" max="518" width="13.75" style="6" bestFit="1" customWidth="1"/>
    <col min="519" max="519" width="14.25" style="6" bestFit="1" customWidth="1"/>
    <col min="520" max="520" width="15.125" style="6" customWidth="1"/>
    <col min="521" max="521" width="20.5" style="6" bestFit="1" customWidth="1"/>
    <col min="522" max="522" width="27.875" style="6" bestFit="1" customWidth="1"/>
    <col min="523" max="523" width="6.875" style="6" bestFit="1" customWidth="1"/>
    <col min="524" max="524" width="5" style="6" bestFit="1" customWidth="1"/>
    <col min="525" max="525" width="8" style="6" bestFit="1" customWidth="1"/>
    <col min="526" max="526" width="11.875" style="6" bestFit="1" customWidth="1"/>
    <col min="527" max="755" width="9" style="6"/>
    <col min="756" max="756" width="3.875" style="6" bestFit="1" customWidth="1"/>
    <col min="757" max="757" width="16" style="6" bestFit="1" customWidth="1"/>
    <col min="758" max="758" width="16.625" style="6" bestFit="1" customWidth="1"/>
    <col min="759" max="759" width="13.5" style="6" bestFit="1" customWidth="1"/>
    <col min="760" max="761" width="10.875" style="6" bestFit="1" customWidth="1"/>
    <col min="762" max="762" width="6.25" style="6" bestFit="1" customWidth="1"/>
    <col min="763" max="763" width="8.875" style="6" bestFit="1" customWidth="1"/>
    <col min="764" max="764" width="13.875" style="6" bestFit="1" customWidth="1"/>
    <col min="765" max="765" width="13.25" style="6" bestFit="1" customWidth="1"/>
    <col min="766" max="766" width="16" style="6" bestFit="1" customWidth="1"/>
    <col min="767" max="767" width="11.625" style="6" bestFit="1" customWidth="1"/>
    <col min="768" max="768" width="16.875" style="6" customWidth="1"/>
    <col min="769" max="769" width="13.25" style="6" customWidth="1"/>
    <col min="770" max="770" width="18.375" style="6" bestFit="1" customWidth="1"/>
    <col min="771" max="771" width="15" style="6" bestFit="1" customWidth="1"/>
    <col min="772" max="772" width="14.75" style="6" bestFit="1" customWidth="1"/>
    <col min="773" max="773" width="14.625" style="6" bestFit="1" customWidth="1"/>
    <col min="774" max="774" width="13.75" style="6" bestFit="1" customWidth="1"/>
    <col min="775" max="775" width="14.25" style="6" bestFit="1" customWidth="1"/>
    <col min="776" max="776" width="15.125" style="6" customWidth="1"/>
    <col min="777" max="777" width="20.5" style="6" bestFit="1" customWidth="1"/>
    <col min="778" max="778" width="27.875" style="6" bestFit="1" customWidth="1"/>
    <col min="779" max="779" width="6.875" style="6" bestFit="1" customWidth="1"/>
    <col min="780" max="780" width="5" style="6" bestFit="1" customWidth="1"/>
    <col min="781" max="781" width="8" style="6" bestFit="1" customWidth="1"/>
    <col min="782" max="782" width="11.875" style="6" bestFit="1" customWidth="1"/>
    <col min="783" max="1011" width="9" style="6"/>
    <col min="1012" max="1012" width="3.875" style="6" bestFit="1" customWidth="1"/>
    <col min="1013" max="1013" width="16" style="6" bestFit="1" customWidth="1"/>
    <col min="1014" max="1014" width="16.625" style="6" bestFit="1" customWidth="1"/>
    <col min="1015" max="1015" width="13.5" style="6" bestFit="1" customWidth="1"/>
    <col min="1016" max="1017" width="10.875" style="6" bestFit="1" customWidth="1"/>
    <col min="1018" max="1018" width="6.25" style="6" bestFit="1" customWidth="1"/>
    <col min="1019" max="1019" width="8.875" style="6" bestFit="1" customWidth="1"/>
    <col min="1020" max="1020" width="13.875" style="6" bestFit="1" customWidth="1"/>
    <col min="1021" max="1021" width="13.25" style="6" bestFit="1" customWidth="1"/>
    <col min="1022" max="1022" width="16" style="6" bestFit="1" customWidth="1"/>
    <col min="1023" max="1023" width="11.625" style="6" bestFit="1" customWidth="1"/>
    <col min="1024" max="1024" width="16.875" style="6" customWidth="1"/>
    <col min="1025" max="1025" width="13.25" style="6" customWidth="1"/>
    <col min="1026" max="1026" width="18.375" style="6" bestFit="1" customWidth="1"/>
    <col min="1027" max="1027" width="15" style="6" bestFit="1" customWidth="1"/>
    <col min="1028" max="1028" width="14.75" style="6" bestFit="1" customWidth="1"/>
    <col min="1029" max="1029" width="14.625" style="6" bestFit="1" customWidth="1"/>
    <col min="1030" max="1030" width="13.75" style="6" bestFit="1" customWidth="1"/>
    <col min="1031" max="1031" width="14.25" style="6" bestFit="1" customWidth="1"/>
    <col min="1032" max="1032" width="15.125" style="6" customWidth="1"/>
    <col min="1033" max="1033" width="20.5" style="6" bestFit="1" customWidth="1"/>
    <col min="1034" max="1034" width="27.875" style="6" bestFit="1" customWidth="1"/>
    <col min="1035" max="1035" width="6.875" style="6" bestFit="1" customWidth="1"/>
    <col min="1036" max="1036" width="5" style="6" bestFit="1" customWidth="1"/>
    <col min="1037" max="1037" width="8" style="6" bestFit="1" customWidth="1"/>
    <col min="1038" max="1038" width="11.875" style="6" bestFit="1" customWidth="1"/>
    <col min="1039" max="1267" width="9" style="6"/>
    <col min="1268" max="1268" width="3.875" style="6" bestFit="1" customWidth="1"/>
    <col min="1269" max="1269" width="16" style="6" bestFit="1" customWidth="1"/>
    <col min="1270" max="1270" width="16.625" style="6" bestFit="1" customWidth="1"/>
    <col min="1271" max="1271" width="13.5" style="6" bestFit="1" customWidth="1"/>
    <col min="1272" max="1273" width="10.875" style="6" bestFit="1" customWidth="1"/>
    <col min="1274" max="1274" width="6.25" style="6" bestFit="1" customWidth="1"/>
    <col min="1275" max="1275" width="8.875" style="6" bestFit="1" customWidth="1"/>
    <col min="1276" max="1276" width="13.875" style="6" bestFit="1" customWidth="1"/>
    <col min="1277" max="1277" width="13.25" style="6" bestFit="1" customWidth="1"/>
    <col min="1278" max="1278" width="16" style="6" bestFit="1" customWidth="1"/>
    <col min="1279" max="1279" width="11.625" style="6" bestFit="1" customWidth="1"/>
    <col min="1280" max="1280" width="16.875" style="6" customWidth="1"/>
    <col min="1281" max="1281" width="13.25" style="6" customWidth="1"/>
    <col min="1282" max="1282" width="18.375" style="6" bestFit="1" customWidth="1"/>
    <col min="1283" max="1283" width="15" style="6" bestFit="1" customWidth="1"/>
    <col min="1284" max="1284" width="14.75" style="6" bestFit="1" customWidth="1"/>
    <col min="1285" max="1285" width="14.625" style="6" bestFit="1" customWidth="1"/>
    <col min="1286" max="1286" width="13.75" style="6" bestFit="1" customWidth="1"/>
    <col min="1287" max="1287" width="14.25" style="6" bestFit="1" customWidth="1"/>
    <col min="1288" max="1288" width="15.125" style="6" customWidth="1"/>
    <col min="1289" max="1289" width="20.5" style="6" bestFit="1" customWidth="1"/>
    <col min="1290" max="1290" width="27.875" style="6" bestFit="1" customWidth="1"/>
    <col min="1291" max="1291" width="6.875" style="6" bestFit="1" customWidth="1"/>
    <col min="1292" max="1292" width="5" style="6" bestFit="1" customWidth="1"/>
    <col min="1293" max="1293" width="8" style="6" bestFit="1" customWidth="1"/>
    <col min="1294" max="1294" width="11.875" style="6" bestFit="1" customWidth="1"/>
    <col min="1295" max="1523" width="9" style="6"/>
    <col min="1524" max="1524" width="3.875" style="6" bestFit="1" customWidth="1"/>
    <col min="1525" max="1525" width="16" style="6" bestFit="1" customWidth="1"/>
    <col min="1526" max="1526" width="16.625" style="6" bestFit="1" customWidth="1"/>
    <col min="1527" max="1527" width="13.5" style="6" bestFit="1" customWidth="1"/>
    <col min="1528" max="1529" width="10.875" style="6" bestFit="1" customWidth="1"/>
    <col min="1530" max="1530" width="6.25" style="6" bestFit="1" customWidth="1"/>
    <col min="1531" max="1531" width="8.875" style="6" bestFit="1" customWidth="1"/>
    <col min="1532" max="1532" width="13.875" style="6" bestFit="1" customWidth="1"/>
    <col min="1533" max="1533" width="13.25" style="6" bestFit="1" customWidth="1"/>
    <col min="1534" max="1534" width="16" style="6" bestFit="1" customWidth="1"/>
    <col min="1535" max="1535" width="11.625" style="6" bestFit="1" customWidth="1"/>
    <col min="1536" max="1536" width="16.875" style="6" customWidth="1"/>
    <col min="1537" max="1537" width="13.25" style="6" customWidth="1"/>
    <col min="1538" max="1538" width="18.375" style="6" bestFit="1" customWidth="1"/>
    <col min="1539" max="1539" width="15" style="6" bestFit="1" customWidth="1"/>
    <col min="1540" max="1540" width="14.75" style="6" bestFit="1" customWidth="1"/>
    <col min="1541" max="1541" width="14.625" style="6" bestFit="1" customWidth="1"/>
    <col min="1542" max="1542" width="13.75" style="6" bestFit="1" customWidth="1"/>
    <col min="1543" max="1543" width="14.25" style="6" bestFit="1" customWidth="1"/>
    <col min="1544" max="1544" width="15.125" style="6" customWidth="1"/>
    <col min="1545" max="1545" width="20.5" style="6" bestFit="1" customWidth="1"/>
    <col min="1546" max="1546" width="27.875" style="6" bestFit="1" customWidth="1"/>
    <col min="1547" max="1547" width="6.875" style="6" bestFit="1" customWidth="1"/>
    <col min="1548" max="1548" width="5" style="6" bestFit="1" customWidth="1"/>
    <col min="1549" max="1549" width="8" style="6" bestFit="1" customWidth="1"/>
    <col min="1550" max="1550" width="11.875" style="6" bestFit="1" customWidth="1"/>
    <col min="1551" max="1779" width="9" style="6"/>
    <col min="1780" max="1780" width="3.875" style="6" bestFit="1" customWidth="1"/>
    <col min="1781" max="1781" width="16" style="6" bestFit="1" customWidth="1"/>
    <col min="1782" max="1782" width="16.625" style="6" bestFit="1" customWidth="1"/>
    <col min="1783" max="1783" width="13.5" style="6" bestFit="1" customWidth="1"/>
    <col min="1784" max="1785" width="10.875" style="6" bestFit="1" customWidth="1"/>
    <col min="1786" max="1786" width="6.25" style="6" bestFit="1" customWidth="1"/>
    <col min="1787" max="1787" width="8.875" style="6" bestFit="1" customWidth="1"/>
    <col min="1788" max="1788" width="13.875" style="6" bestFit="1" customWidth="1"/>
    <col min="1789" max="1789" width="13.25" style="6" bestFit="1" customWidth="1"/>
    <col min="1790" max="1790" width="16" style="6" bestFit="1" customWidth="1"/>
    <col min="1791" max="1791" width="11.625" style="6" bestFit="1" customWidth="1"/>
    <col min="1792" max="1792" width="16.875" style="6" customWidth="1"/>
    <col min="1793" max="1793" width="13.25" style="6" customWidth="1"/>
    <col min="1794" max="1794" width="18.375" style="6" bestFit="1" customWidth="1"/>
    <col min="1795" max="1795" width="15" style="6" bestFit="1" customWidth="1"/>
    <col min="1796" max="1796" width="14.75" style="6" bestFit="1" customWidth="1"/>
    <col min="1797" max="1797" width="14.625" style="6" bestFit="1" customWidth="1"/>
    <col min="1798" max="1798" width="13.75" style="6" bestFit="1" customWidth="1"/>
    <col min="1799" max="1799" width="14.25" style="6" bestFit="1" customWidth="1"/>
    <col min="1800" max="1800" width="15.125" style="6" customWidth="1"/>
    <col min="1801" max="1801" width="20.5" style="6" bestFit="1" customWidth="1"/>
    <col min="1802" max="1802" width="27.875" style="6" bestFit="1" customWidth="1"/>
    <col min="1803" max="1803" width="6.875" style="6" bestFit="1" customWidth="1"/>
    <col min="1804" max="1804" width="5" style="6" bestFit="1" customWidth="1"/>
    <col min="1805" max="1805" width="8" style="6" bestFit="1" customWidth="1"/>
    <col min="1806" max="1806" width="11.875" style="6" bestFit="1" customWidth="1"/>
    <col min="1807" max="2035" width="9" style="6"/>
    <col min="2036" max="2036" width="3.875" style="6" bestFit="1" customWidth="1"/>
    <col min="2037" max="2037" width="16" style="6" bestFit="1" customWidth="1"/>
    <col min="2038" max="2038" width="16.625" style="6" bestFit="1" customWidth="1"/>
    <col min="2039" max="2039" width="13.5" style="6" bestFit="1" customWidth="1"/>
    <col min="2040" max="2041" width="10.875" style="6" bestFit="1" customWidth="1"/>
    <col min="2042" max="2042" width="6.25" style="6" bestFit="1" customWidth="1"/>
    <col min="2043" max="2043" width="8.875" style="6" bestFit="1" customWidth="1"/>
    <col min="2044" max="2044" width="13.875" style="6" bestFit="1" customWidth="1"/>
    <col min="2045" max="2045" width="13.25" style="6" bestFit="1" customWidth="1"/>
    <col min="2046" max="2046" width="16" style="6" bestFit="1" customWidth="1"/>
    <col min="2047" max="2047" width="11.625" style="6" bestFit="1" customWidth="1"/>
    <col min="2048" max="2048" width="16.875" style="6" customWidth="1"/>
    <col min="2049" max="2049" width="13.25" style="6" customWidth="1"/>
    <col min="2050" max="2050" width="18.375" style="6" bestFit="1" customWidth="1"/>
    <col min="2051" max="2051" width="15" style="6" bestFit="1" customWidth="1"/>
    <col min="2052" max="2052" width="14.75" style="6" bestFit="1" customWidth="1"/>
    <col min="2053" max="2053" width="14.625" style="6" bestFit="1" customWidth="1"/>
    <col min="2054" max="2054" width="13.75" style="6" bestFit="1" customWidth="1"/>
    <col min="2055" max="2055" width="14.25" style="6" bestFit="1" customWidth="1"/>
    <col min="2056" max="2056" width="15.125" style="6" customWidth="1"/>
    <col min="2057" max="2057" width="20.5" style="6" bestFit="1" customWidth="1"/>
    <col min="2058" max="2058" width="27.875" style="6" bestFit="1" customWidth="1"/>
    <col min="2059" max="2059" width="6.875" style="6" bestFit="1" customWidth="1"/>
    <col min="2060" max="2060" width="5" style="6" bestFit="1" customWidth="1"/>
    <col min="2061" max="2061" width="8" style="6" bestFit="1" customWidth="1"/>
    <col min="2062" max="2062" width="11.875" style="6" bestFit="1" customWidth="1"/>
    <col min="2063" max="2291" width="9" style="6"/>
    <col min="2292" max="2292" width="3.875" style="6" bestFit="1" customWidth="1"/>
    <col min="2293" max="2293" width="16" style="6" bestFit="1" customWidth="1"/>
    <col min="2294" max="2294" width="16.625" style="6" bestFit="1" customWidth="1"/>
    <col min="2295" max="2295" width="13.5" style="6" bestFit="1" customWidth="1"/>
    <col min="2296" max="2297" width="10.875" style="6" bestFit="1" customWidth="1"/>
    <col min="2298" max="2298" width="6.25" style="6" bestFit="1" customWidth="1"/>
    <col min="2299" max="2299" width="8.875" style="6" bestFit="1" customWidth="1"/>
    <col min="2300" max="2300" width="13.875" style="6" bestFit="1" customWidth="1"/>
    <col min="2301" max="2301" width="13.25" style="6" bestFit="1" customWidth="1"/>
    <col min="2302" max="2302" width="16" style="6" bestFit="1" customWidth="1"/>
    <col min="2303" max="2303" width="11.625" style="6" bestFit="1" customWidth="1"/>
    <col min="2304" max="2304" width="16.875" style="6" customWidth="1"/>
    <col min="2305" max="2305" width="13.25" style="6" customWidth="1"/>
    <col min="2306" max="2306" width="18.375" style="6" bestFit="1" customWidth="1"/>
    <col min="2307" max="2307" width="15" style="6" bestFit="1" customWidth="1"/>
    <col min="2308" max="2308" width="14.75" style="6" bestFit="1" customWidth="1"/>
    <col min="2309" max="2309" width="14.625" style="6" bestFit="1" customWidth="1"/>
    <col min="2310" max="2310" width="13.75" style="6" bestFit="1" customWidth="1"/>
    <col min="2311" max="2311" width="14.25" style="6" bestFit="1" customWidth="1"/>
    <col min="2312" max="2312" width="15.125" style="6" customWidth="1"/>
    <col min="2313" max="2313" width="20.5" style="6" bestFit="1" customWidth="1"/>
    <col min="2314" max="2314" width="27.875" style="6" bestFit="1" customWidth="1"/>
    <col min="2315" max="2315" width="6.875" style="6" bestFit="1" customWidth="1"/>
    <col min="2316" max="2316" width="5" style="6" bestFit="1" customWidth="1"/>
    <col min="2317" max="2317" width="8" style="6" bestFit="1" customWidth="1"/>
    <col min="2318" max="2318" width="11.875" style="6" bestFit="1" customWidth="1"/>
    <col min="2319" max="2547" width="9" style="6"/>
    <col min="2548" max="2548" width="3.875" style="6" bestFit="1" customWidth="1"/>
    <col min="2549" max="2549" width="16" style="6" bestFit="1" customWidth="1"/>
    <col min="2550" max="2550" width="16.625" style="6" bestFit="1" customWidth="1"/>
    <col min="2551" max="2551" width="13.5" style="6" bestFit="1" customWidth="1"/>
    <col min="2552" max="2553" width="10.875" style="6" bestFit="1" customWidth="1"/>
    <col min="2554" max="2554" width="6.25" style="6" bestFit="1" customWidth="1"/>
    <col min="2555" max="2555" width="8.875" style="6" bestFit="1" customWidth="1"/>
    <col min="2556" max="2556" width="13.875" style="6" bestFit="1" customWidth="1"/>
    <col min="2557" max="2557" width="13.25" style="6" bestFit="1" customWidth="1"/>
    <col min="2558" max="2558" width="16" style="6" bestFit="1" customWidth="1"/>
    <col min="2559" max="2559" width="11.625" style="6" bestFit="1" customWidth="1"/>
    <col min="2560" max="2560" width="16.875" style="6" customWidth="1"/>
    <col min="2561" max="2561" width="13.25" style="6" customWidth="1"/>
    <col min="2562" max="2562" width="18.375" style="6" bestFit="1" customWidth="1"/>
    <col min="2563" max="2563" width="15" style="6" bestFit="1" customWidth="1"/>
    <col min="2564" max="2564" width="14.75" style="6" bestFit="1" customWidth="1"/>
    <col min="2565" max="2565" width="14.625" style="6" bestFit="1" customWidth="1"/>
    <col min="2566" max="2566" width="13.75" style="6" bestFit="1" customWidth="1"/>
    <col min="2567" max="2567" width="14.25" style="6" bestFit="1" customWidth="1"/>
    <col min="2568" max="2568" width="15.125" style="6" customWidth="1"/>
    <col min="2569" max="2569" width="20.5" style="6" bestFit="1" customWidth="1"/>
    <col min="2570" max="2570" width="27.875" style="6" bestFit="1" customWidth="1"/>
    <col min="2571" max="2571" width="6.875" style="6" bestFit="1" customWidth="1"/>
    <col min="2572" max="2572" width="5" style="6" bestFit="1" customWidth="1"/>
    <col min="2573" max="2573" width="8" style="6" bestFit="1" customWidth="1"/>
    <col min="2574" max="2574" width="11.875" style="6" bestFit="1" customWidth="1"/>
    <col min="2575" max="2803" width="9" style="6"/>
    <col min="2804" max="2804" width="3.875" style="6" bestFit="1" customWidth="1"/>
    <col min="2805" max="2805" width="16" style="6" bestFit="1" customWidth="1"/>
    <col min="2806" max="2806" width="16.625" style="6" bestFit="1" customWidth="1"/>
    <col min="2807" max="2807" width="13.5" style="6" bestFit="1" customWidth="1"/>
    <col min="2808" max="2809" width="10.875" style="6" bestFit="1" customWidth="1"/>
    <col min="2810" max="2810" width="6.25" style="6" bestFit="1" customWidth="1"/>
    <col min="2811" max="2811" width="8.875" style="6" bestFit="1" customWidth="1"/>
    <col min="2812" max="2812" width="13.875" style="6" bestFit="1" customWidth="1"/>
    <col min="2813" max="2813" width="13.25" style="6" bestFit="1" customWidth="1"/>
    <col min="2814" max="2814" width="16" style="6" bestFit="1" customWidth="1"/>
    <col min="2815" max="2815" width="11.625" style="6" bestFit="1" customWidth="1"/>
    <col min="2816" max="2816" width="16.875" style="6" customWidth="1"/>
    <col min="2817" max="2817" width="13.25" style="6" customWidth="1"/>
    <col min="2818" max="2818" width="18.375" style="6" bestFit="1" customWidth="1"/>
    <col min="2819" max="2819" width="15" style="6" bestFit="1" customWidth="1"/>
    <col min="2820" max="2820" width="14.75" style="6" bestFit="1" customWidth="1"/>
    <col min="2821" max="2821" width="14.625" style="6" bestFit="1" customWidth="1"/>
    <col min="2822" max="2822" width="13.75" style="6" bestFit="1" customWidth="1"/>
    <col min="2823" max="2823" width="14.25" style="6" bestFit="1" customWidth="1"/>
    <col min="2824" max="2824" width="15.125" style="6" customWidth="1"/>
    <col min="2825" max="2825" width="20.5" style="6" bestFit="1" customWidth="1"/>
    <col min="2826" max="2826" width="27.875" style="6" bestFit="1" customWidth="1"/>
    <col min="2827" max="2827" width="6.875" style="6" bestFit="1" customWidth="1"/>
    <col min="2828" max="2828" width="5" style="6" bestFit="1" customWidth="1"/>
    <col min="2829" max="2829" width="8" style="6" bestFit="1" customWidth="1"/>
    <col min="2830" max="2830" width="11.875" style="6" bestFit="1" customWidth="1"/>
    <col min="2831" max="3059" width="9" style="6"/>
    <col min="3060" max="3060" width="3.875" style="6" bestFit="1" customWidth="1"/>
    <col min="3061" max="3061" width="16" style="6" bestFit="1" customWidth="1"/>
    <col min="3062" max="3062" width="16.625" style="6" bestFit="1" customWidth="1"/>
    <col min="3063" max="3063" width="13.5" style="6" bestFit="1" customWidth="1"/>
    <col min="3064" max="3065" width="10.875" style="6" bestFit="1" customWidth="1"/>
    <col min="3066" max="3066" width="6.25" style="6" bestFit="1" customWidth="1"/>
    <col min="3067" max="3067" width="8.875" style="6" bestFit="1" customWidth="1"/>
    <col min="3068" max="3068" width="13.875" style="6" bestFit="1" customWidth="1"/>
    <col min="3069" max="3069" width="13.25" style="6" bestFit="1" customWidth="1"/>
    <col min="3070" max="3070" width="16" style="6" bestFit="1" customWidth="1"/>
    <col min="3071" max="3071" width="11.625" style="6" bestFit="1" customWidth="1"/>
    <col min="3072" max="3072" width="16.875" style="6" customWidth="1"/>
    <col min="3073" max="3073" width="13.25" style="6" customWidth="1"/>
    <col min="3074" max="3074" width="18.375" style="6" bestFit="1" customWidth="1"/>
    <col min="3075" max="3075" width="15" style="6" bestFit="1" customWidth="1"/>
    <col min="3076" max="3076" width="14.75" style="6" bestFit="1" customWidth="1"/>
    <col min="3077" max="3077" width="14.625" style="6" bestFit="1" customWidth="1"/>
    <col min="3078" max="3078" width="13.75" style="6" bestFit="1" customWidth="1"/>
    <col min="3079" max="3079" width="14.25" style="6" bestFit="1" customWidth="1"/>
    <col min="3080" max="3080" width="15.125" style="6" customWidth="1"/>
    <col min="3081" max="3081" width="20.5" style="6" bestFit="1" customWidth="1"/>
    <col min="3082" max="3082" width="27.875" style="6" bestFit="1" customWidth="1"/>
    <col min="3083" max="3083" width="6.875" style="6" bestFit="1" customWidth="1"/>
    <col min="3084" max="3084" width="5" style="6" bestFit="1" customWidth="1"/>
    <col min="3085" max="3085" width="8" style="6" bestFit="1" customWidth="1"/>
    <col min="3086" max="3086" width="11.875" style="6" bestFit="1" customWidth="1"/>
    <col min="3087" max="3315" width="9" style="6"/>
    <col min="3316" max="3316" width="3.875" style="6" bestFit="1" customWidth="1"/>
    <col min="3317" max="3317" width="16" style="6" bestFit="1" customWidth="1"/>
    <col min="3318" max="3318" width="16.625" style="6" bestFit="1" customWidth="1"/>
    <col min="3319" max="3319" width="13.5" style="6" bestFit="1" customWidth="1"/>
    <col min="3320" max="3321" width="10.875" style="6" bestFit="1" customWidth="1"/>
    <col min="3322" max="3322" width="6.25" style="6" bestFit="1" customWidth="1"/>
    <col min="3323" max="3323" width="8.875" style="6" bestFit="1" customWidth="1"/>
    <col min="3324" max="3324" width="13.875" style="6" bestFit="1" customWidth="1"/>
    <col min="3325" max="3325" width="13.25" style="6" bestFit="1" customWidth="1"/>
    <col min="3326" max="3326" width="16" style="6" bestFit="1" customWidth="1"/>
    <col min="3327" max="3327" width="11.625" style="6" bestFit="1" customWidth="1"/>
    <col min="3328" max="3328" width="16.875" style="6" customWidth="1"/>
    <col min="3329" max="3329" width="13.25" style="6" customWidth="1"/>
    <col min="3330" max="3330" width="18.375" style="6" bestFit="1" customWidth="1"/>
    <col min="3331" max="3331" width="15" style="6" bestFit="1" customWidth="1"/>
    <col min="3332" max="3332" width="14.75" style="6" bestFit="1" customWidth="1"/>
    <col min="3333" max="3333" width="14.625" style="6" bestFit="1" customWidth="1"/>
    <col min="3334" max="3334" width="13.75" style="6" bestFit="1" customWidth="1"/>
    <col min="3335" max="3335" width="14.25" style="6" bestFit="1" customWidth="1"/>
    <col min="3336" max="3336" width="15.125" style="6" customWidth="1"/>
    <col min="3337" max="3337" width="20.5" style="6" bestFit="1" customWidth="1"/>
    <col min="3338" max="3338" width="27.875" style="6" bestFit="1" customWidth="1"/>
    <col min="3339" max="3339" width="6.875" style="6" bestFit="1" customWidth="1"/>
    <col min="3340" max="3340" width="5" style="6" bestFit="1" customWidth="1"/>
    <col min="3341" max="3341" width="8" style="6" bestFit="1" customWidth="1"/>
    <col min="3342" max="3342" width="11.875" style="6" bestFit="1" customWidth="1"/>
    <col min="3343" max="3571" width="9" style="6"/>
    <col min="3572" max="3572" width="3.875" style="6" bestFit="1" customWidth="1"/>
    <col min="3573" max="3573" width="16" style="6" bestFit="1" customWidth="1"/>
    <col min="3574" max="3574" width="16.625" style="6" bestFit="1" customWidth="1"/>
    <col min="3575" max="3575" width="13.5" style="6" bestFit="1" customWidth="1"/>
    <col min="3576" max="3577" width="10.875" style="6" bestFit="1" customWidth="1"/>
    <col min="3578" max="3578" width="6.25" style="6" bestFit="1" customWidth="1"/>
    <col min="3579" max="3579" width="8.875" style="6" bestFit="1" customWidth="1"/>
    <col min="3580" max="3580" width="13.875" style="6" bestFit="1" customWidth="1"/>
    <col min="3581" max="3581" width="13.25" style="6" bestFit="1" customWidth="1"/>
    <col min="3582" max="3582" width="16" style="6" bestFit="1" customWidth="1"/>
    <col min="3583" max="3583" width="11.625" style="6" bestFit="1" customWidth="1"/>
    <col min="3584" max="3584" width="16.875" style="6" customWidth="1"/>
    <col min="3585" max="3585" width="13.25" style="6" customWidth="1"/>
    <col min="3586" max="3586" width="18.375" style="6" bestFit="1" customWidth="1"/>
    <col min="3587" max="3587" width="15" style="6" bestFit="1" customWidth="1"/>
    <col min="3588" max="3588" width="14.75" style="6" bestFit="1" customWidth="1"/>
    <col min="3589" max="3589" width="14.625" style="6" bestFit="1" customWidth="1"/>
    <col min="3590" max="3590" width="13.75" style="6" bestFit="1" customWidth="1"/>
    <col min="3591" max="3591" width="14.25" style="6" bestFit="1" customWidth="1"/>
    <col min="3592" max="3592" width="15.125" style="6" customWidth="1"/>
    <col min="3593" max="3593" width="20.5" style="6" bestFit="1" customWidth="1"/>
    <col min="3594" max="3594" width="27.875" style="6" bestFit="1" customWidth="1"/>
    <col min="3595" max="3595" width="6.875" style="6" bestFit="1" customWidth="1"/>
    <col min="3596" max="3596" width="5" style="6" bestFit="1" customWidth="1"/>
    <col min="3597" max="3597" width="8" style="6" bestFit="1" customWidth="1"/>
    <col min="3598" max="3598" width="11.875" style="6" bestFit="1" customWidth="1"/>
    <col min="3599" max="3827" width="9" style="6"/>
    <col min="3828" max="3828" width="3.875" style="6" bestFit="1" customWidth="1"/>
    <col min="3829" max="3829" width="16" style="6" bestFit="1" customWidth="1"/>
    <col min="3830" max="3830" width="16.625" style="6" bestFit="1" customWidth="1"/>
    <col min="3831" max="3831" width="13.5" style="6" bestFit="1" customWidth="1"/>
    <col min="3832" max="3833" width="10.875" style="6" bestFit="1" customWidth="1"/>
    <col min="3834" max="3834" width="6.25" style="6" bestFit="1" customWidth="1"/>
    <col min="3835" max="3835" width="8.875" style="6" bestFit="1" customWidth="1"/>
    <col min="3836" max="3836" width="13.875" style="6" bestFit="1" customWidth="1"/>
    <col min="3837" max="3837" width="13.25" style="6" bestFit="1" customWidth="1"/>
    <col min="3838" max="3838" width="16" style="6" bestFit="1" customWidth="1"/>
    <col min="3839" max="3839" width="11.625" style="6" bestFit="1" customWidth="1"/>
    <col min="3840" max="3840" width="16.875" style="6" customWidth="1"/>
    <col min="3841" max="3841" width="13.25" style="6" customWidth="1"/>
    <col min="3842" max="3842" width="18.375" style="6" bestFit="1" customWidth="1"/>
    <col min="3843" max="3843" width="15" style="6" bestFit="1" customWidth="1"/>
    <col min="3844" max="3844" width="14.75" style="6" bestFit="1" customWidth="1"/>
    <col min="3845" max="3845" width="14.625" style="6" bestFit="1" customWidth="1"/>
    <col min="3846" max="3846" width="13.75" style="6" bestFit="1" customWidth="1"/>
    <col min="3847" max="3847" width="14.25" style="6" bestFit="1" customWidth="1"/>
    <col min="3848" max="3848" width="15.125" style="6" customWidth="1"/>
    <col min="3849" max="3849" width="20.5" style="6" bestFit="1" customWidth="1"/>
    <col min="3850" max="3850" width="27.875" style="6" bestFit="1" customWidth="1"/>
    <col min="3851" max="3851" width="6.875" style="6" bestFit="1" customWidth="1"/>
    <col min="3852" max="3852" width="5" style="6" bestFit="1" customWidth="1"/>
    <col min="3853" max="3853" width="8" style="6" bestFit="1" customWidth="1"/>
    <col min="3854" max="3854" width="11.875" style="6" bestFit="1" customWidth="1"/>
    <col min="3855" max="4083" width="9" style="6"/>
    <col min="4084" max="4084" width="3.875" style="6" bestFit="1" customWidth="1"/>
    <col min="4085" max="4085" width="16" style="6" bestFit="1" customWidth="1"/>
    <col min="4086" max="4086" width="16.625" style="6" bestFit="1" customWidth="1"/>
    <col min="4087" max="4087" width="13.5" style="6" bestFit="1" customWidth="1"/>
    <col min="4088" max="4089" width="10.875" style="6" bestFit="1" customWidth="1"/>
    <col min="4090" max="4090" width="6.25" style="6" bestFit="1" customWidth="1"/>
    <col min="4091" max="4091" width="8.875" style="6" bestFit="1" customWidth="1"/>
    <col min="4092" max="4092" width="13.875" style="6" bestFit="1" customWidth="1"/>
    <col min="4093" max="4093" width="13.25" style="6" bestFit="1" customWidth="1"/>
    <col min="4094" max="4094" width="16" style="6" bestFit="1" customWidth="1"/>
    <col min="4095" max="4095" width="11.625" style="6" bestFit="1" customWidth="1"/>
    <col min="4096" max="4096" width="16.875" style="6" customWidth="1"/>
    <col min="4097" max="4097" width="13.25" style="6" customWidth="1"/>
    <col min="4098" max="4098" width="18.375" style="6" bestFit="1" customWidth="1"/>
    <col min="4099" max="4099" width="15" style="6" bestFit="1" customWidth="1"/>
    <col min="4100" max="4100" width="14.75" style="6" bestFit="1" customWidth="1"/>
    <col min="4101" max="4101" width="14.625" style="6" bestFit="1" customWidth="1"/>
    <col min="4102" max="4102" width="13.75" style="6" bestFit="1" customWidth="1"/>
    <col min="4103" max="4103" width="14.25" style="6" bestFit="1" customWidth="1"/>
    <col min="4104" max="4104" width="15.125" style="6" customWidth="1"/>
    <col min="4105" max="4105" width="20.5" style="6" bestFit="1" customWidth="1"/>
    <col min="4106" max="4106" width="27.875" style="6" bestFit="1" customWidth="1"/>
    <col min="4107" max="4107" width="6.875" style="6" bestFit="1" customWidth="1"/>
    <col min="4108" max="4108" width="5" style="6" bestFit="1" customWidth="1"/>
    <col min="4109" max="4109" width="8" style="6" bestFit="1" customWidth="1"/>
    <col min="4110" max="4110" width="11.875" style="6" bestFit="1" customWidth="1"/>
    <col min="4111" max="4339" width="9" style="6"/>
    <col min="4340" max="4340" width="3.875" style="6" bestFit="1" customWidth="1"/>
    <col min="4341" max="4341" width="16" style="6" bestFit="1" customWidth="1"/>
    <col min="4342" max="4342" width="16.625" style="6" bestFit="1" customWidth="1"/>
    <col min="4343" max="4343" width="13.5" style="6" bestFit="1" customWidth="1"/>
    <col min="4344" max="4345" width="10.875" style="6" bestFit="1" customWidth="1"/>
    <col min="4346" max="4346" width="6.25" style="6" bestFit="1" customWidth="1"/>
    <col min="4347" max="4347" width="8.875" style="6" bestFit="1" customWidth="1"/>
    <col min="4348" max="4348" width="13.875" style="6" bestFit="1" customWidth="1"/>
    <col min="4349" max="4349" width="13.25" style="6" bestFit="1" customWidth="1"/>
    <col min="4350" max="4350" width="16" style="6" bestFit="1" customWidth="1"/>
    <col min="4351" max="4351" width="11.625" style="6" bestFit="1" customWidth="1"/>
    <col min="4352" max="4352" width="16.875" style="6" customWidth="1"/>
    <col min="4353" max="4353" width="13.25" style="6" customWidth="1"/>
    <col min="4354" max="4354" width="18.375" style="6" bestFit="1" customWidth="1"/>
    <col min="4355" max="4355" width="15" style="6" bestFit="1" customWidth="1"/>
    <col min="4356" max="4356" width="14.75" style="6" bestFit="1" customWidth="1"/>
    <col min="4357" max="4357" width="14.625" style="6" bestFit="1" customWidth="1"/>
    <col min="4358" max="4358" width="13.75" style="6" bestFit="1" customWidth="1"/>
    <col min="4359" max="4359" width="14.25" style="6" bestFit="1" customWidth="1"/>
    <col min="4360" max="4360" width="15.125" style="6" customWidth="1"/>
    <col min="4361" max="4361" width="20.5" style="6" bestFit="1" customWidth="1"/>
    <col min="4362" max="4362" width="27.875" style="6" bestFit="1" customWidth="1"/>
    <col min="4363" max="4363" width="6.875" style="6" bestFit="1" customWidth="1"/>
    <col min="4364" max="4364" width="5" style="6" bestFit="1" customWidth="1"/>
    <col min="4365" max="4365" width="8" style="6" bestFit="1" customWidth="1"/>
    <col min="4366" max="4366" width="11.875" style="6" bestFit="1" customWidth="1"/>
    <col min="4367" max="4595" width="9" style="6"/>
    <col min="4596" max="4596" width="3.875" style="6" bestFit="1" customWidth="1"/>
    <col min="4597" max="4597" width="16" style="6" bestFit="1" customWidth="1"/>
    <col min="4598" max="4598" width="16.625" style="6" bestFit="1" customWidth="1"/>
    <col min="4599" max="4599" width="13.5" style="6" bestFit="1" customWidth="1"/>
    <col min="4600" max="4601" width="10.875" style="6" bestFit="1" customWidth="1"/>
    <col min="4602" max="4602" width="6.25" style="6" bestFit="1" customWidth="1"/>
    <col min="4603" max="4603" width="8.875" style="6" bestFit="1" customWidth="1"/>
    <col min="4604" max="4604" width="13.875" style="6" bestFit="1" customWidth="1"/>
    <col min="4605" max="4605" width="13.25" style="6" bestFit="1" customWidth="1"/>
    <col min="4606" max="4606" width="16" style="6" bestFit="1" customWidth="1"/>
    <col min="4607" max="4607" width="11.625" style="6" bestFit="1" customWidth="1"/>
    <col min="4608" max="4608" width="16.875" style="6" customWidth="1"/>
    <col min="4609" max="4609" width="13.25" style="6" customWidth="1"/>
    <col min="4610" max="4610" width="18.375" style="6" bestFit="1" customWidth="1"/>
    <col min="4611" max="4611" width="15" style="6" bestFit="1" customWidth="1"/>
    <col min="4612" max="4612" width="14.75" style="6" bestFit="1" customWidth="1"/>
    <col min="4613" max="4613" width="14.625" style="6" bestFit="1" customWidth="1"/>
    <col min="4614" max="4614" width="13.75" style="6" bestFit="1" customWidth="1"/>
    <col min="4615" max="4615" width="14.25" style="6" bestFit="1" customWidth="1"/>
    <col min="4616" max="4616" width="15.125" style="6" customWidth="1"/>
    <col min="4617" max="4617" width="20.5" style="6" bestFit="1" customWidth="1"/>
    <col min="4618" max="4618" width="27.875" style="6" bestFit="1" customWidth="1"/>
    <col min="4619" max="4619" width="6.875" style="6" bestFit="1" customWidth="1"/>
    <col min="4620" max="4620" width="5" style="6" bestFit="1" customWidth="1"/>
    <col min="4621" max="4621" width="8" style="6" bestFit="1" customWidth="1"/>
    <col min="4622" max="4622" width="11.875" style="6" bestFit="1" customWidth="1"/>
    <col min="4623" max="4851" width="9" style="6"/>
    <col min="4852" max="4852" width="3.875" style="6" bestFit="1" customWidth="1"/>
    <col min="4853" max="4853" width="16" style="6" bestFit="1" customWidth="1"/>
    <col min="4854" max="4854" width="16.625" style="6" bestFit="1" customWidth="1"/>
    <col min="4855" max="4855" width="13.5" style="6" bestFit="1" customWidth="1"/>
    <col min="4856" max="4857" width="10.875" style="6" bestFit="1" customWidth="1"/>
    <col min="4858" max="4858" width="6.25" style="6" bestFit="1" customWidth="1"/>
    <col min="4859" max="4859" width="8.875" style="6" bestFit="1" customWidth="1"/>
    <col min="4860" max="4860" width="13.875" style="6" bestFit="1" customWidth="1"/>
    <col min="4861" max="4861" width="13.25" style="6" bestFit="1" customWidth="1"/>
    <col min="4862" max="4862" width="16" style="6" bestFit="1" customWidth="1"/>
    <col min="4863" max="4863" width="11.625" style="6" bestFit="1" customWidth="1"/>
    <col min="4864" max="4864" width="16.875" style="6" customWidth="1"/>
    <col min="4865" max="4865" width="13.25" style="6" customWidth="1"/>
    <col min="4866" max="4866" width="18.375" style="6" bestFit="1" customWidth="1"/>
    <col min="4867" max="4867" width="15" style="6" bestFit="1" customWidth="1"/>
    <col min="4868" max="4868" width="14.75" style="6" bestFit="1" customWidth="1"/>
    <col min="4869" max="4869" width="14.625" style="6" bestFit="1" customWidth="1"/>
    <col min="4870" max="4870" width="13.75" style="6" bestFit="1" customWidth="1"/>
    <col min="4871" max="4871" width="14.25" style="6" bestFit="1" customWidth="1"/>
    <col min="4872" max="4872" width="15.125" style="6" customWidth="1"/>
    <col min="4873" max="4873" width="20.5" style="6" bestFit="1" customWidth="1"/>
    <col min="4874" max="4874" width="27.875" style="6" bestFit="1" customWidth="1"/>
    <col min="4875" max="4875" width="6.875" style="6" bestFit="1" customWidth="1"/>
    <col min="4876" max="4876" width="5" style="6" bestFit="1" customWidth="1"/>
    <col min="4877" max="4877" width="8" style="6" bestFit="1" customWidth="1"/>
    <col min="4878" max="4878" width="11.875" style="6" bestFit="1" customWidth="1"/>
    <col min="4879" max="5107" width="9" style="6"/>
    <col min="5108" max="5108" width="3.875" style="6" bestFit="1" customWidth="1"/>
    <col min="5109" max="5109" width="16" style="6" bestFit="1" customWidth="1"/>
    <col min="5110" max="5110" width="16.625" style="6" bestFit="1" customWidth="1"/>
    <col min="5111" max="5111" width="13.5" style="6" bestFit="1" customWidth="1"/>
    <col min="5112" max="5113" width="10.875" style="6" bestFit="1" customWidth="1"/>
    <col min="5114" max="5114" width="6.25" style="6" bestFit="1" customWidth="1"/>
    <col min="5115" max="5115" width="8.875" style="6" bestFit="1" customWidth="1"/>
    <col min="5116" max="5116" width="13.875" style="6" bestFit="1" customWidth="1"/>
    <col min="5117" max="5117" width="13.25" style="6" bestFit="1" customWidth="1"/>
    <col min="5118" max="5118" width="16" style="6" bestFit="1" customWidth="1"/>
    <col min="5119" max="5119" width="11.625" style="6" bestFit="1" customWidth="1"/>
    <col min="5120" max="5120" width="16.875" style="6" customWidth="1"/>
    <col min="5121" max="5121" width="13.25" style="6" customWidth="1"/>
    <col min="5122" max="5122" width="18.375" style="6" bestFit="1" customWidth="1"/>
    <col min="5123" max="5123" width="15" style="6" bestFit="1" customWidth="1"/>
    <col min="5124" max="5124" width="14.75" style="6" bestFit="1" customWidth="1"/>
    <col min="5125" max="5125" width="14.625" style="6" bestFit="1" customWidth="1"/>
    <col min="5126" max="5126" width="13.75" style="6" bestFit="1" customWidth="1"/>
    <col min="5127" max="5127" width="14.25" style="6" bestFit="1" customWidth="1"/>
    <col min="5128" max="5128" width="15.125" style="6" customWidth="1"/>
    <col min="5129" max="5129" width="20.5" style="6" bestFit="1" customWidth="1"/>
    <col min="5130" max="5130" width="27.875" style="6" bestFit="1" customWidth="1"/>
    <col min="5131" max="5131" width="6.875" style="6" bestFit="1" customWidth="1"/>
    <col min="5132" max="5132" width="5" style="6" bestFit="1" customWidth="1"/>
    <col min="5133" max="5133" width="8" style="6" bestFit="1" customWidth="1"/>
    <col min="5134" max="5134" width="11.875" style="6" bestFit="1" customWidth="1"/>
    <col min="5135" max="5363" width="9" style="6"/>
    <col min="5364" max="5364" width="3.875" style="6" bestFit="1" customWidth="1"/>
    <col min="5365" max="5365" width="16" style="6" bestFit="1" customWidth="1"/>
    <col min="5366" max="5366" width="16.625" style="6" bestFit="1" customWidth="1"/>
    <col min="5367" max="5367" width="13.5" style="6" bestFit="1" customWidth="1"/>
    <col min="5368" max="5369" width="10.875" style="6" bestFit="1" customWidth="1"/>
    <col min="5370" max="5370" width="6.25" style="6" bestFit="1" customWidth="1"/>
    <col min="5371" max="5371" width="8.875" style="6" bestFit="1" customWidth="1"/>
    <col min="5372" max="5372" width="13.875" style="6" bestFit="1" customWidth="1"/>
    <col min="5373" max="5373" width="13.25" style="6" bestFit="1" customWidth="1"/>
    <col min="5374" max="5374" width="16" style="6" bestFit="1" customWidth="1"/>
    <col min="5375" max="5375" width="11.625" style="6" bestFit="1" customWidth="1"/>
    <col min="5376" max="5376" width="16.875" style="6" customWidth="1"/>
    <col min="5377" max="5377" width="13.25" style="6" customWidth="1"/>
    <col min="5378" max="5378" width="18.375" style="6" bestFit="1" customWidth="1"/>
    <col min="5379" max="5379" width="15" style="6" bestFit="1" customWidth="1"/>
    <col min="5380" max="5380" width="14.75" style="6" bestFit="1" customWidth="1"/>
    <col min="5381" max="5381" width="14.625" style="6" bestFit="1" customWidth="1"/>
    <col min="5382" max="5382" width="13.75" style="6" bestFit="1" customWidth="1"/>
    <col min="5383" max="5383" width="14.25" style="6" bestFit="1" customWidth="1"/>
    <col min="5384" max="5384" width="15.125" style="6" customWidth="1"/>
    <col min="5385" max="5385" width="20.5" style="6" bestFit="1" customWidth="1"/>
    <col min="5386" max="5386" width="27.875" style="6" bestFit="1" customWidth="1"/>
    <col min="5387" max="5387" width="6.875" style="6" bestFit="1" customWidth="1"/>
    <col min="5388" max="5388" width="5" style="6" bestFit="1" customWidth="1"/>
    <col min="5389" max="5389" width="8" style="6" bestFit="1" customWidth="1"/>
    <col min="5390" max="5390" width="11.875" style="6" bestFit="1" customWidth="1"/>
    <col min="5391" max="5619" width="9" style="6"/>
    <col min="5620" max="5620" width="3.875" style="6" bestFit="1" customWidth="1"/>
    <col min="5621" max="5621" width="16" style="6" bestFit="1" customWidth="1"/>
    <col min="5622" max="5622" width="16.625" style="6" bestFit="1" customWidth="1"/>
    <col min="5623" max="5623" width="13.5" style="6" bestFit="1" customWidth="1"/>
    <col min="5624" max="5625" width="10.875" style="6" bestFit="1" customWidth="1"/>
    <col min="5626" max="5626" width="6.25" style="6" bestFit="1" customWidth="1"/>
    <col min="5627" max="5627" width="8.875" style="6" bestFit="1" customWidth="1"/>
    <col min="5628" max="5628" width="13.875" style="6" bestFit="1" customWidth="1"/>
    <col min="5629" max="5629" width="13.25" style="6" bestFit="1" customWidth="1"/>
    <col min="5630" max="5630" width="16" style="6" bestFit="1" customWidth="1"/>
    <col min="5631" max="5631" width="11.625" style="6" bestFit="1" customWidth="1"/>
    <col min="5632" max="5632" width="16.875" style="6" customWidth="1"/>
    <col min="5633" max="5633" width="13.25" style="6" customWidth="1"/>
    <col min="5634" max="5634" width="18.375" style="6" bestFit="1" customWidth="1"/>
    <col min="5635" max="5635" width="15" style="6" bestFit="1" customWidth="1"/>
    <col min="5636" max="5636" width="14.75" style="6" bestFit="1" customWidth="1"/>
    <col min="5637" max="5637" width="14.625" style="6" bestFit="1" customWidth="1"/>
    <col min="5638" max="5638" width="13.75" style="6" bestFit="1" customWidth="1"/>
    <col min="5639" max="5639" width="14.25" style="6" bestFit="1" customWidth="1"/>
    <col min="5640" max="5640" width="15.125" style="6" customWidth="1"/>
    <col min="5641" max="5641" width="20.5" style="6" bestFit="1" customWidth="1"/>
    <col min="5642" max="5642" width="27.875" style="6" bestFit="1" customWidth="1"/>
    <col min="5643" max="5643" width="6.875" style="6" bestFit="1" customWidth="1"/>
    <col min="5644" max="5644" width="5" style="6" bestFit="1" customWidth="1"/>
    <col min="5645" max="5645" width="8" style="6" bestFit="1" customWidth="1"/>
    <col min="5646" max="5646" width="11.875" style="6" bestFit="1" customWidth="1"/>
    <col min="5647" max="5875" width="9" style="6"/>
    <col min="5876" max="5876" width="3.875" style="6" bestFit="1" customWidth="1"/>
    <col min="5877" max="5877" width="16" style="6" bestFit="1" customWidth="1"/>
    <col min="5878" max="5878" width="16.625" style="6" bestFit="1" customWidth="1"/>
    <col min="5879" max="5879" width="13.5" style="6" bestFit="1" customWidth="1"/>
    <col min="5880" max="5881" width="10.875" style="6" bestFit="1" customWidth="1"/>
    <col min="5882" max="5882" width="6.25" style="6" bestFit="1" customWidth="1"/>
    <col min="5883" max="5883" width="8.875" style="6" bestFit="1" customWidth="1"/>
    <col min="5884" max="5884" width="13.875" style="6" bestFit="1" customWidth="1"/>
    <col min="5885" max="5885" width="13.25" style="6" bestFit="1" customWidth="1"/>
    <col min="5886" max="5886" width="16" style="6" bestFit="1" customWidth="1"/>
    <col min="5887" max="5887" width="11.625" style="6" bestFit="1" customWidth="1"/>
    <col min="5888" max="5888" width="16.875" style="6" customWidth="1"/>
    <col min="5889" max="5889" width="13.25" style="6" customWidth="1"/>
    <col min="5890" max="5890" width="18.375" style="6" bestFit="1" customWidth="1"/>
    <col min="5891" max="5891" width="15" style="6" bestFit="1" customWidth="1"/>
    <col min="5892" max="5892" width="14.75" style="6" bestFit="1" customWidth="1"/>
    <col min="5893" max="5893" width="14.625" style="6" bestFit="1" customWidth="1"/>
    <col min="5894" max="5894" width="13.75" style="6" bestFit="1" customWidth="1"/>
    <col min="5895" max="5895" width="14.25" style="6" bestFit="1" customWidth="1"/>
    <col min="5896" max="5896" width="15.125" style="6" customWidth="1"/>
    <col min="5897" max="5897" width="20.5" style="6" bestFit="1" customWidth="1"/>
    <col min="5898" max="5898" width="27.875" style="6" bestFit="1" customWidth="1"/>
    <col min="5899" max="5899" width="6.875" style="6" bestFit="1" customWidth="1"/>
    <col min="5900" max="5900" width="5" style="6" bestFit="1" customWidth="1"/>
    <col min="5901" max="5901" width="8" style="6" bestFit="1" customWidth="1"/>
    <col min="5902" max="5902" width="11.875" style="6" bestFit="1" customWidth="1"/>
    <col min="5903" max="6131" width="9" style="6"/>
    <col min="6132" max="6132" width="3.875" style="6" bestFit="1" customWidth="1"/>
    <col min="6133" max="6133" width="16" style="6" bestFit="1" customWidth="1"/>
    <col min="6134" max="6134" width="16.625" style="6" bestFit="1" customWidth="1"/>
    <col min="6135" max="6135" width="13.5" style="6" bestFit="1" customWidth="1"/>
    <col min="6136" max="6137" width="10.875" style="6" bestFit="1" customWidth="1"/>
    <col min="6138" max="6138" width="6.25" style="6" bestFit="1" customWidth="1"/>
    <col min="6139" max="6139" width="8.875" style="6" bestFit="1" customWidth="1"/>
    <col min="6140" max="6140" width="13.875" style="6" bestFit="1" customWidth="1"/>
    <col min="6141" max="6141" width="13.25" style="6" bestFit="1" customWidth="1"/>
    <col min="6142" max="6142" width="16" style="6" bestFit="1" customWidth="1"/>
    <col min="6143" max="6143" width="11.625" style="6" bestFit="1" customWidth="1"/>
    <col min="6144" max="6144" width="16.875" style="6" customWidth="1"/>
    <col min="6145" max="6145" width="13.25" style="6" customWidth="1"/>
    <col min="6146" max="6146" width="18.375" style="6" bestFit="1" customWidth="1"/>
    <col min="6147" max="6147" width="15" style="6" bestFit="1" customWidth="1"/>
    <col min="6148" max="6148" width="14.75" style="6" bestFit="1" customWidth="1"/>
    <col min="6149" max="6149" width="14.625" style="6" bestFit="1" customWidth="1"/>
    <col min="6150" max="6150" width="13.75" style="6" bestFit="1" customWidth="1"/>
    <col min="6151" max="6151" width="14.25" style="6" bestFit="1" customWidth="1"/>
    <col min="6152" max="6152" width="15.125" style="6" customWidth="1"/>
    <col min="6153" max="6153" width="20.5" style="6" bestFit="1" customWidth="1"/>
    <col min="6154" max="6154" width="27.875" style="6" bestFit="1" customWidth="1"/>
    <col min="6155" max="6155" width="6.875" style="6" bestFit="1" customWidth="1"/>
    <col min="6156" max="6156" width="5" style="6" bestFit="1" customWidth="1"/>
    <col min="6157" max="6157" width="8" style="6" bestFit="1" customWidth="1"/>
    <col min="6158" max="6158" width="11.875" style="6" bestFit="1" customWidth="1"/>
    <col min="6159" max="6387" width="9" style="6"/>
    <col min="6388" max="6388" width="3.875" style="6" bestFit="1" customWidth="1"/>
    <col min="6389" max="6389" width="16" style="6" bestFit="1" customWidth="1"/>
    <col min="6390" max="6390" width="16.625" style="6" bestFit="1" customWidth="1"/>
    <col min="6391" max="6391" width="13.5" style="6" bestFit="1" customWidth="1"/>
    <col min="6392" max="6393" width="10.875" style="6" bestFit="1" customWidth="1"/>
    <col min="6394" max="6394" width="6.25" style="6" bestFit="1" customWidth="1"/>
    <col min="6395" max="6395" width="8.875" style="6" bestFit="1" customWidth="1"/>
    <col min="6396" max="6396" width="13.875" style="6" bestFit="1" customWidth="1"/>
    <col min="6397" max="6397" width="13.25" style="6" bestFit="1" customWidth="1"/>
    <col min="6398" max="6398" width="16" style="6" bestFit="1" customWidth="1"/>
    <col min="6399" max="6399" width="11.625" style="6" bestFit="1" customWidth="1"/>
    <col min="6400" max="6400" width="16.875" style="6" customWidth="1"/>
    <col min="6401" max="6401" width="13.25" style="6" customWidth="1"/>
    <col min="6402" max="6402" width="18.375" style="6" bestFit="1" customWidth="1"/>
    <col min="6403" max="6403" width="15" style="6" bestFit="1" customWidth="1"/>
    <col min="6404" max="6404" width="14.75" style="6" bestFit="1" customWidth="1"/>
    <col min="6405" max="6405" width="14.625" style="6" bestFit="1" customWidth="1"/>
    <col min="6406" max="6406" width="13.75" style="6" bestFit="1" customWidth="1"/>
    <col min="6407" max="6407" width="14.25" style="6" bestFit="1" customWidth="1"/>
    <col min="6408" max="6408" width="15.125" style="6" customWidth="1"/>
    <col min="6409" max="6409" width="20.5" style="6" bestFit="1" customWidth="1"/>
    <col min="6410" max="6410" width="27.875" style="6" bestFit="1" customWidth="1"/>
    <col min="6411" max="6411" width="6.875" style="6" bestFit="1" customWidth="1"/>
    <col min="6412" max="6412" width="5" style="6" bestFit="1" customWidth="1"/>
    <col min="6413" max="6413" width="8" style="6" bestFit="1" customWidth="1"/>
    <col min="6414" max="6414" width="11.875" style="6" bestFit="1" customWidth="1"/>
    <col min="6415" max="6643" width="9" style="6"/>
    <col min="6644" max="6644" width="3.875" style="6" bestFit="1" customWidth="1"/>
    <col min="6645" max="6645" width="16" style="6" bestFit="1" customWidth="1"/>
    <col min="6646" max="6646" width="16.625" style="6" bestFit="1" customWidth="1"/>
    <col min="6647" max="6647" width="13.5" style="6" bestFit="1" customWidth="1"/>
    <col min="6648" max="6649" width="10.875" style="6" bestFit="1" customWidth="1"/>
    <col min="6650" max="6650" width="6.25" style="6" bestFit="1" customWidth="1"/>
    <col min="6651" max="6651" width="8.875" style="6" bestFit="1" customWidth="1"/>
    <col min="6652" max="6652" width="13.875" style="6" bestFit="1" customWidth="1"/>
    <col min="6653" max="6653" width="13.25" style="6" bestFit="1" customWidth="1"/>
    <col min="6654" max="6654" width="16" style="6" bestFit="1" customWidth="1"/>
    <col min="6655" max="6655" width="11.625" style="6" bestFit="1" customWidth="1"/>
    <col min="6656" max="6656" width="16.875" style="6" customWidth="1"/>
    <col min="6657" max="6657" width="13.25" style="6" customWidth="1"/>
    <col min="6658" max="6658" width="18.375" style="6" bestFit="1" customWidth="1"/>
    <col min="6659" max="6659" width="15" style="6" bestFit="1" customWidth="1"/>
    <col min="6660" max="6660" width="14.75" style="6" bestFit="1" customWidth="1"/>
    <col min="6661" max="6661" width="14.625" style="6" bestFit="1" customWidth="1"/>
    <col min="6662" max="6662" width="13.75" style="6" bestFit="1" customWidth="1"/>
    <col min="6663" max="6663" width="14.25" style="6" bestFit="1" customWidth="1"/>
    <col min="6664" max="6664" width="15.125" style="6" customWidth="1"/>
    <col min="6665" max="6665" width="20.5" style="6" bestFit="1" customWidth="1"/>
    <col min="6666" max="6666" width="27.875" style="6" bestFit="1" customWidth="1"/>
    <col min="6667" max="6667" width="6.875" style="6" bestFit="1" customWidth="1"/>
    <col min="6668" max="6668" width="5" style="6" bestFit="1" customWidth="1"/>
    <col min="6669" max="6669" width="8" style="6" bestFit="1" customWidth="1"/>
    <col min="6670" max="6670" width="11.875" style="6" bestFit="1" customWidth="1"/>
    <col min="6671" max="6899" width="9" style="6"/>
    <col min="6900" max="6900" width="3.875" style="6" bestFit="1" customWidth="1"/>
    <col min="6901" max="6901" width="16" style="6" bestFit="1" customWidth="1"/>
    <col min="6902" max="6902" width="16.625" style="6" bestFit="1" customWidth="1"/>
    <col min="6903" max="6903" width="13.5" style="6" bestFit="1" customWidth="1"/>
    <col min="6904" max="6905" width="10.875" style="6" bestFit="1" customWidth="1"/>
    <col min="6906" max="6906" width="6.25" style="6" bestFit="1" customWidth="1"/>
    <col min="6907" max="6907" width="8.875" style="6" bestFit="1" customWidth="1"/>
    <col min="6908" max="6908" width="13.875" style="6" bestFit="1" customWidth="1"/>
    <col min="6909" max="6909" width="13.25" style="6" bestFit="1" customWidth="1"/>
    <col min="6910" max="6910" width="16" style="6" bestFit="1" customWidth="1"/>
    <col min="6911" max="6911" width="11.625" style="6" bestFit="1" customWidth="1"/>
    <col min="6912" max="6912" width="16.875" style="6" customWidth="1"/>
    <col min="6913" max="6913" width="13.25" style="6" customWidth="1"/>
    <col min="6914" max="6914" width="18.375" style="6" bestFit="1" customWidth="1"/>
    <col min="6915" max="6915" width="15" style="6" bestFit="1" customWidth="1"/>
    <col min="6916" max="6916" width="14.75" style="6" bestFit="1" customWidth="1"/>
    <col min="6917" max="6917" width="14.625" style="6" bestFit="1" customWidth="1"/>
    <col min="6918" max="6918" width="13.75" style="6" bestFit="1" customWidth="1"/>
    <col min="6919" max="6919" width="14.25" style="6" bestFit="1" customWidth="1"/>
    <col min="6920" max="6920" width="15.125" style="6" customWidth="1"/>
    <col min="6921" max="6921" width="20.5" style="6" bestFit="1" customWidth="1"/>
    <col min="6922" max="6922" width="27.875" style="6" bestFit="1" customWidth="1"/>
    <col min="6923" max="6923" width="6.875" style="6" bestFit="1" customWidth="1"/>
    <col min="6924" max="6924" width="5" style="6" bestFit="1" customWidth="1"/>
    <col min="6925" max="6925" width="8" style="6" bestFit="1" customWidth="1"/>
    <col min="6926" max="6926" width="11.875" style="6" bestFit="1" customWidth="1"/>
    <col min="6927" max="7155" width="9" style="6"/>
    <col min="7156" max="7156" width="3.875" style="6" bestFit="1" customWidth="1"/>
    <col min="7157" max="7157" width="16" style="6" bestFit="1" customWidth="1"/>
    <col min="7158" max="7158" width="16.625" style="6" bestFit="1" customWidth="1"/>
    <col min="7159" max="7159" width="13.5" style="6" bestFit="1" customWidth="1"/>
    <col min="7160" max="7161" width="10.875" style="6" bestFit="1" customWidth="1"/>
    <col min="7162" max="7162" width="6.25" style="6" bestFit="1" customWidth="1"/>
    <col min="7163" max="7163" width="8.875" style="6" bestFit="1" customWidth="1"/>
    <col min="7164" max="7164" width="13.875" style="6" bestFit="1" customWidth="1"/>
    <col min="7165" max="7165" width="13.25" style="6" bestFit="1" customWidth="1"/>
    <col min="7166" max="7166" width="16" style="6" bestFit="1" customWidth="1"/>
    <col min="7167" max="7167" width="11.625" style="6" bestFit="1" customWidth="1"/>
    <col min="7168" max="7168" width="16.875" style="6" customWidth="1"/>
    <col min="7169" max="7169" width="13.25" style="6" customWidth="1"/>
    <col min="7170" max="7170" width="18.375" style="6" bestFit="1" customWidth="1"/>
    <col min="7171" max="7171" width="15" style="6" bestFit="1" customWidth="1"/>
    <col min="7172" max="7172" width="14.75" style="6" bestFit="1" customWidth="1"/>
    <col min="7173" max="7173" width="14.625" style="6" bestFit="1" customWidth="1"/>
    <col min="7174" max="7174" width="13.75" style="6" bestFit="1" customWidth="1"/>
    <col min="7175" max="7175" width="14.25" style="6" bestFit="1" customWidth="1"/>
    <col min="7176" max="7176" width="15.125" style="6" customWidth="1"/>
    <col min="7177" max="7177" width="20.5" style="6" bestFit="1" customWidth="1"/>
    <col min="7178" max="7178" width="27.875" style="6" bestFit="1" customWidth="1"/>
    <col min="7179" max="7179" width="6.875" style="6" bestFit="1" customWidth="1"/>
    <col min="7180" max="7180" width="5" style="6" bestFit="1" customWidth="1"/>
    <col min="7181" max="7181" width="8" style="6" bestFit="1" customWidth="1"/>
    <col min="7182" max="7182" width="11.875" style="6" bestFit="1" customWidth="1"/>
    <col min="7183" max="7411" width="9" style="6"/>
    <col min="7412" max="7412" width="3.875" style="6" bestFit="1" customWidth="1"/>
    <col min="7413" max="7413" width="16" style="6" bestFit="1" customWidth="1"/>
    <col min="7414" max="7414" width="16.625" style="6" bestFit="1" customWidth="1"/>
    <col min="7415" max="7415" width="13.5" style="6" bestFit="1" customWidth="1"/>
    <col min="7416" max="7417" width="10.875" style="6" bestFit="1" customWidth="1"/>
    <col min="7418" max="7418" width="6.25" style="6" bestFit="1" customWidth="1"/>
    <col min="7419" max="7419" width="8.875" style="6" bestFit="1" customWidth="1"/>
    <col min="7420" max="7420" width="13.875" style="6" bestFit="1" customWidth="1"/>
    <col min="7421" max="7421" width="13.25" style="6" bestFit="1" customWidth="1"/>
    <col min="7422" max="7422" width="16" style="6" bestFit="1" customWidth="1"/>
    <col min="7423" max="7423" width="11.625" style="6" bestFit="1" customWidth="1"/>
    <col min="7424" max="7424" width="16.875" style="6" customWidth="1"/>
    <col min="7425" max="7425" width="13.25" style="6" customWidth="1"/>
    <col min="7426" max="7426" width="18.375" style="6" bestFit="1" customWidth="1"/>
    <col min="7427" max="7427" width="15" style="6" bestFit="1" customWidth="1"/>
    <col min="7428" max="7428" width="14.75" style="6" bestFit="1" customWidth="1"/>
    <col min="7429" max="7429" width="14.625" style="6" bestFit="1" customWidth="1"/>
    <col min="7430" max="7430" width="13.75" style="6" bestFit="1" customWidth="1"/>
    <col min="7431" max="7431" width="14.25" style="6" bestFit="1" customWidth="1"/>
    <col min="7432" max="7432" width="15.125" style="6" customWidth="1"/>
    <col min="7433" max="7433" width="20.5" style="6" bestFit="1" customWidth="1"/>
    <col min="7434" max="7434" width="27.875" style="6" bestFit="1" customWidth="1"/>
    <col min="7435" max="7435" width="6.875" style="6" bestFit="1" customWidth="1"/>
    <col min="7436" max="7436" width="5" style="6" bestFit="1" customWidth="1"/>
    <col min="7437" max="7437" width="8" style="6" bestFit="1" customWidth="1"/>
    <col min="7438" max="7438" width="11.875" style="6" bestFit="1" customWidth="1"/>
    <col min="7439" max="7667" width="9" style="6"/>
    <col min="7668" max="7668" width="3.875" style="6" bestFit="1" customWidth="1"/>
    <col min="7669" max="7669" width="16" style="6" bestFit="1" customWidth="1"/>
    <col min="7670" max="7670" width="16.625" style="6" bestFit="1" customWidth="1"/>
    <col min="7671" max="7671" width="13.5" style="6" bestFit="1" customWidth="1"/>
    <col min="7672" max="7673" width="10.875" style="6" bestFit="1" customWidth="1"/>
    <col min="7674" max="7674" width="6.25" style="6" bestFit="1" customWidth="1"/>
    <col min="7675" max="7675" width="8.875" style="6" bestFit="1" customWidth="1"/>
    <col min="7676" max="7676" width="13.875" style="6" bestFit="1" customWidth="1"/>
    <col min="7677" max="7677" width="13.25" style="6" bestFit="1" customWidth="1"/>
    <col min="7678" max="7678" width="16" style="6" bestFit="1" customWidth="1"/>
    <col min="7679" max="7679" width="11.625" style="6" bestFit="1" customWidth="1"/>
    <col min="7680" max="7680" width="16.875" style="6" customWidth="1"/>
    <col min="7681" max="7681" width="13.25" style="6" customWidth="1"/>
    <col min="7682" max="7682" width="18.375" style="6" bestFit="1" customWidth="1"/>
    <col min="7683" max="7683" width="15" style="6" bestFit="1" customWidth="1"/>
    <col min="7684" max="7684" width="14.75" style="6" bestFit="1" customWidth="1"/>
    <col min="7685" max="7685" width="14.625" style="6" bestFit="1" customWidth="1"/>
    <col min="7686" max="7686" width="13.75" style="6" bestFit="1" customWidth="1"/>
    <col min="7687" max="7687" width="14.25" style="6" bestFit="1" customWidth="1"/>
    <col min="7688" max="7688" width="15.125" style="6" customWidth="1"/>
    <col min="7689" max="7689" width="20.5" style="6" bestFit="1" customWidth="1"/>
    <col min="7690" max="7690" width="27.875" style="6" bestFit="1" customWidth="1"/>
    <col min="7691" max="7691" width="6.875" style="6" bestFit="1" customWidth="1"/>
    <col min="7692" max="7692" width="5" style="6" bestFit="1" customWidth="1"/>
    <col min="7693" max="7693" width="8" style="6" bestFit="1" customWidth="1"/>
    <col min="7694" max="7694" width="11.875" style="6" bestFit="1" customWidth="1"/>
    <col min="7695" max="7923" width="9" style="6"/>
    <col min="7924" max="7924" width="3.875" style="6" bestFit="1" customWidth="1"/>
    <col min="7925" max="7925" width="16" style="6" bestFit="1" customWidth="1"/>
    <col min="7926" max="7926" width="16.625" style="6" bestFit="1" customWidth="1"/>
    <col min="7927" max="7927" width="13.5" style="6" bestFit="1" customWidth="1"/>
    <col min="7928" max="7929" width="10.875" style="6" bestFit="1" customWidth="1"/>
    <col min="7930" max="7930" width="6.25" style="6" bestFit="1" customWidth="1"/>
    <col min="7931" max="7931" width="8.875" style="6" bestFit="1" customWidth="1"/>
    <col min="7932" max="7932" width="13.875" style="6" bestFit="1" customWidth="1"/>
    <col min="7933" max="7933" width="13.25" style="6" bestFit="1" customWidth="1"/>
    <col min="7934" max="7934" width="16" style="6" bestFit="1" customWidth="1"/>
    <col min="7935" max="7935" width="11.625" style="6" bestFit="1" customWidth="1"/>
    <col min="7936" max="7936" width="16.875" style="6" customWidth="1"/>
    <col min="7937" max="7937" width="13.25" style="6" customWidth="1"/>
    <col min="7938" max="7938" width="18.375" style="6" bestFit="1" customWidth="1"/>
    <col min="7939" max="7939" width="15" style="6" bestFit="1" customWidth="1"/>
    <col min="7940" max="7940" width="14.75" style="6" bestFit="1" customWidth="1"/>
    <col min="7941" max="7941" width="14.625" style="6" bestFit="1" customWidth="1"/>
    <col min="7942" max="7942" width="13.75" style="6" bestFit="1" customWidth="1"/>
    <col min="7943" max="7943" width="14.25" style="6" bestFit="1" customWidth="1"/>
    <col min="7944" max="7944" width="15.125" style="6" customWidth="1"/>
    <col min="7945" max="7945" width="20.5" style="6" bestFit="1" customWidth="1"/>
    <col min="7946" max="7946" width="27.875" style="6" bestFit="1" customWidth="1"/>
    <col min="7947" max="7947" width="6.875" style="6" bestFit="1" customWidth="1"/>
    <col min="7948" max="7948" width="5" style="6" bestFit="1" customWidth="1"/>
    <col min="7949" max="7949" width="8" style="6" bestFit="1" customWidth="1"/>
    <col min="7950" max="7950" width="11.875" style="6" bestFit="1" customWidth="1"/>
    <col min="7951" max="8179" width="9" style="6"/>
    <col min="8180" max="8180" width="3.875" style="6" bestFit="1" customWidth="1"/>
    <col min="8181" max="8181" width="16" style="6" bestFit="1" customWidth="1"/>
    <col min="8182" max="8182" width="16.625" style="6" bestFit="1" customWidth="1"/>
    <col min="8183" max="8183" width="13.5" style="6" bestFit="1" customWidth="1"/>
    <col min="8184" max="8185" width="10.875" style="6" bestFit="1" customWidth="1"/>
    <col min="8186" max="8186" width="6.25" style="6" bestFit="1" customWidth="1"/>
    <col min="8187" max="8187" width="8.875" style="6" bestFit="1" customWidth="1"/>
    <col min="8188" max="8188" width="13.875" style="6" bestFit="1" customWidth="1"/>
    <col min="8189" max="8189" width="13.25" style="6" bestFit="1" customWidth="1"/>
    <col min="8190" max="8190" width="16" style="6" bestFit="1" customWidth="1"/>
    <col min="8191" max="8191" width="11.625" style="6" bestFit="1" customWidth="1"/>
    <col min="8192" max="8192" width="16.875" style="6" customWidth="1"/>
    <col min="8193" max="8193" width="13.25" style="6" customWidth="1"/>
    <col min="8194" max="8194" width="18.375" style="6" bestFit="1" customWidth="1"/>
    <col min="8195" max="8195" width="15" style="6" bestFit="1" customWidth="1"/>
    <col min="8196" max="8196" width="14.75" style="6" bestFit="1" customWidth="1"/>
    <col min="8197" max="8197" width="14.625" style="6" bestFit="1" customWidth="1"/>
    <col min="8198" max="8198" width="13.75" style="6" bestFit="1" customWidth="1"/>
    <col min="8199" max="8199" width="14.25" style="6" bestFit="1" customWidth="1"/>
    <col min="8200" max="8200" width="15.125" style="6" customWidth="1"/>
    <col min="8201" max="8201" width="20.5" style="6" bestFit="1" customWidth="1"/>
    <col min="8202" max="8202" width="27.875" style="6" bestFit="1" customWidth="1"/>
    <col min="8203" max="8203" width="6.875" style="6" bestFit="1" customWidth="1"/>
    <col min="8204" max="8204" width="5" style="6" bestFit="1" customWidth="1"/>
    <col min="8205" max="8205" width="8" style="6" bestFit="1" customWidth="1"/>
    <col min="8206" max="8206" width="11.875" style="6" bestFit="1" customWidth="1"/>
    <col min="8207" max="8435" width="9" style="6"/>
    <col min="8436" max="8436" width="3.875" style="6" bestFit="1" customWidth="1"/>
    <col min="8437" max="8437" width="16" style="6" bestFit="1" customWidth="1"/>
    <col min="8438" max="8438" width="16.625" style="6" bestFit="1" customWidth="1"/>
    <col min="8439" max="8439" width="13.5" style="6" bestFit="1" customWidth="1"/>
    <col min="8440" max="8441" width="10.875" style="6" bestFit="1" customWidth="1"/>
    <col min="8442" max="8442" width="6.25" style="6" bestFit="1" customWidth="1"/>
    <col min="8443" max="8443" width="8.875" style="6" bestFit="1" customWidth="1"/>
    <col min="8444" max="8444" width="13.875" style="6" bestFit="1" customWidth="1"/>
    <col min="8445" max="8445" width="13.25" style="6" bestFit="1" customWidth="1"/>
    <col min="8446" max="8446" width="16" style="6" bestFit="1" customWidth="1"/>
    <col min="8447" max="8447" width="11.625" style="6" bestFit="1" customWidth="1"/>
    <col min="8448" max="8448" width="16.875" style="6" customWidth="1"/>
    <col min="8449" max="8449" width="13.25" style="6" customWidth="1"/>
    <col min="8450" max="8450" width="18.375" style="6" bestFit="1" customWidth="1"/>
    <col min="8451" max="8451" width="15" style="6" bestFit="1" customWidth="1"/>
    <col min="8452" max="8452" width="14.75" style="6" bestFit="1" customWidth="1"/>
    <col min="8453" max="8453" width="14.625" style="6" bestFit="1" customWidth="1"/>
    <col min="8454" max="8454" width="13.75" style="6" bestFit="1" customWidth="1"/>
    <col min="8455" max="8455" width="14.25" style="6" bestFit="1" customWidth="1"/>
    <col min="8456" max="8456" width="15.125" style="6" customWidth="1"/>
    <col min="8457" max="8457" width="20.5" style="6" bestFit="1" customWidth="1"/>
    <col min="8458" max="8458" width="27.875" style="6" bestFit="1" customWidth="1"/>
    <col min="8459" max="8459" width="6.875" style="6" bestFit="1" customWidth="1"/>
    <col min="8460" max="8460" width="5" style="6" bestFit="1" customWidth="1"/>
    <col min="8461" max="8461" width="8" style="6" bestFit="1" customWidth="1"/>
    <col min="8462" max="8462" width="11.875" style="6" bestFit="1" customWidth="1"/>
    <col min="8463" max="8691" width="9" style="6"/>
    <col min="8692" max="8692" width="3.875" style="6" bestFit="1" customWidth="1"/>
    <col min="8693" max="8693" width="16" style="6" bestFit="1" customWidth="1"/>
    <col min="8694" max="8694" width="16.625" style="6" bestFit="1" customWidth="1"/>
    <col min="8695" max="8695" width="13.5" style="6" bestFit="1" customWidth="1"/>
    <col min="8696" max="8697" width="10.875" style="6" bestFit="1" customWidth="1"/>
    <col min="8698" max="8698" width="6.25" style="6" bestFit="1" customWidth="1"/>
    <col min="8699" max="8699" width="8.875" style="6" bestFit="1" customWidth="1"/>
    <col min="8700" max="8700" width="13.875" style="6" bestFit="1" customWidth="1"/>
    <col min="8701" max="8701" width="13.25" style="6" bestFit="1" customWidth="1"/>
    <col min="8702" max="8702" width="16" style="6" bestFit="1" customWidth="1"/>
    <col min="8703" max="8703" width="11.625" style="6" bestFit="1" customWidth="1"/>
    <col min="8704" max="8704" width="16.875" style="6" customWidth="1"/>
    <col min="8705" max="8705" width="13.25" style="6" customWidth="1"/>
    <col min="8706" max="8706" width="18.375" style="6" bestFit="1" customWidth="1"/>
    <col min="8707" max="8707" width="15" style="6" bestFit="1" customWidth="1"/>
    <col min="8708" max="8708" width="14.75" style="6" bestFit="1" customWidth="1"/>
    <col min="8709" max="8709" width="14.625" style="6" bestFit="1" customWidth="1"/>
    <col min="8710" max="8710" width="13.75" style="6" bestFit="1" customWidth="1"/>
    <col min="8711" max="8711" width="14.25" style="6" bestFit="1" customWidth="1"/>
    <col min="8712" max="8712" width="15.125" style="6" customWidth="1"/>
    <col min="8713" max="8713" width="20.5" style="6" bestFit="1" customWidth="1"/>
    <col min="8714" max="8714" width="27.875" style="6" bestFit="1" customWidth="1"/>
    <col min="8715" max="8715" width="6.875" style="6" bestFit="1" customWidth="1"/>
    <col min="8716" max="8716" width="5" style="6" bestFit="1" customWidth="1"/>
    <col min="8717" max="8717" width="8" style="6" bestFit="1" customWidth="1"/>
    <col min="8718" max="8718" width="11.875" style="6" bestFit="1" customWidth="1"/>
    <col min="8719" max="8947" width="9" style="6"/>
    <col min="8948" max="8948" width="3.875" style="6" bestFit="1" customWidth="1"/>
    <col min="8949" max="8949" width="16" style="6" bestFit="1" customWidth="1"/>
    <col min="8950" max="8950" width="16.625" style="6" bestFit="1" customWidth="1"/>
    <col min="8951" max="8951" width="13.5" style="6" bestFit="1" customWidth="1"/>
    <col min="8952" max="8953" width="10.875" style="6" bestFit="1" customWidth="1"/>
    <col min="8954" max="8954" width="6.25" style="6" bestFit="1" customWidth="1"/>
    <col min="8955" max="8955" width="8.875" style="6" bestFit="1" customWidth="1"/>
    <col min="8956" max="8956" width="13.875" style="6" bestFit="1" customWidth="1"/>
    <col min="8957" max="8957" width="13.25" style="6" bestFit="1" customWidth="1"/>
    <col min="8958" max="8958" width="16" style="6" bestFit="1" customWidth="1"/>
    <col min="8959" max="8959" width="11.625" style="6" bestFit="1" customWidth="1"/>
    <col min="8960" max="8960" width="16.875" style="6" customWidth="1"/>
    <col min="8961" max="8961" width="13.25" style="6" customWidth="1"/>
    <col min="8962" max="8962" width="18.375" style="6" bestFit="1" customWidth="1"/>
    <col min="8963" max="8963" width="15" style="6" bestFit="1" customWidth="1"/>
    <col min="8964" max="8964" width="14.75" style="6" bestFit="1" customWidth="1"/>
    <col min="8965" max="8965" width="14.625" style="6" bestFit="1" customWidth="1"/>
    <col min="8966" max="8966" width="13.75" style="6" bestFit="1" customWidth="1"/>
    <col min="8967" max="8967" width="14.25" style="6" bestFit="1" customWidth="1"/>
    <col min="8968" max="8968" width="15.125" style="6" customWidth="1"/>
    <col min="8969" max="8969" width="20.5" style="6" bestFit="1" customWidth="1"/>
    <col min="8970" max="8970" width="27.875" style="6" bestFit="1" customWidth="1"/>
    <col min="8971" max="8971" width="6.875" style="6" bestFit="1" customWidth="1"/>
    <col min="8972" max="8972" width="5" style="6" bestFit="1" customWidth="1"/>
    <col min="8973" max="8973" width="8" style="6" bestFit="1" customWidth="1"/>
    <col min="8974" max="8974" width="11.875" style="6" bestFit="1" customWidth="1"/>
    <col min="8975" max="9203" width="9" style="6"/>
    <col min="9204" max="9204" width="3.875" style="6" bestFit="1" customWidth="1"/>
    <col min="9205" max="9205" width="16" style="6" bestFit="1" customWidth="1"/>
    <col min="9206" max="9206" width="16.625" style="6" bestFit="1" customWidth="1"/>
    <col min="9207" max="9207" width="13.5" style="6" bestFit="1" customWidth="1"/>
    <col min="9208" max="9209" width="10.875" style="6" bestFit="1" customWidth="1"/>
    <col min="9210" max="9210" width="6.25" style="6" bestFit="1" customWidth="1"/>
    <col min="9211" max="9211" width="8.875" style="6" bestFit="1" customWidth="1"/>
    <col min="9212" max="9212" width="13.875" style="6" bestFit="1" customWidth="1"/>
    <col min="9213" max="9213" width="13.25" style="6" bestFit="1" customWidth="1"/>
    <col min="9214" max="9214" width="16" style="6" bestFit="1" customWidth="1"/>
    <col min="9215" max="9215" width="11.625" style="6" bestFit="1" customWidth="1"/>
    <col min="9216" max="9216" width="16.875" style="6" customWidth="1"/>
    <col min="9217" max="9217" width="13.25" style="6" customWidth="1"/>
    <col min="9218" max="9218" width="18.375" style="6" bestFit="1" customWidth="1"/>
    <col min="9219" max="9219" width="15" style="6" bestFit="1" customWidth="1"/>
    <col min="9220" max="9220" width="14.75" style="6" bestFit="1" customWidth="1"/>
    <col min="9221" max="9221" width="14.625" style="6" bestFit="1" customWidth="1"/>
    <col min="9222" max="9222" width="13.75" style="6" bestFit="1" customWidth="1"/>
    <col min="9223" max="9223" width="14.25" style="6" bestFit="1" customWidth="1"/>
    <col min="9224" max="9224" width="15.125" style="6" customWidth="1"/>
    <col min="9225" max="9225" width="20.5" style="6" bestFit="1" customWidth="1"/>
    <col min="9226" max="9226" width="27.875" style="6" bestFit="1" customWidth="1"/>
    <col min="9227" max="9227" width="6.875" style="6" bestFit="1" customWidth="1"/>
    <col min="9228" max="9228" width="5" style="6" bestFit="1" customWidth="1"/>
    <col min="9229" max="9229" width="8" style="6" bestFit="1" customWidth="1"/>
    <col min="9230" max="9230" width="11.875" style="6" bestFit="1" customWidth="1"/>
    <col min="9231" max="9459" width="9" style="6"/>
    <col min="9460" max="9460" width="3.875" style="6" bestFit="1" customWidth="1"/>
    <col min="9461" max="9461" width="16" style="6" bestFit="1" customWidth="1"/>
    <col min="9462" max="9462" width="16.625" style="6" bestFit="1" customWidth="1"/>
    <col min="9463" max="9463" width="13.5" style="6" bestFit="1" customWidth="1"/>
    <col min="9464" max="9465" width="10.875" style="6" bestFit="1" customWidth="1"/>
    <col min="9466" max="9466" width="6.25" style="6" bestFit="1" customWidth="1"/>
    <col min="9467" max="9467" width="8.875" style="6" bestFit="1" customWidth="1"/>
    <col min="9468" max="9468" width="13.875" style="6" bestFit="1" customWidth="1"/>
    <col min="9469" max="9469" width="13.25" style="6" bestFit="1" customWidth="1"/>
    <col min="9470" max="9470" width="16" style="6" bestFit="1" customWidth="1"/>
    <col min="9471" max="9471" width="11.625" style="6" bestFit="1" customWidth="1"/>
    <col min="9472" max="9472" width="16.875" style="6" customWidth="1"/>
    <col min="9473" max="9473" width="13.25" style="6" customWidth="1"/>
    <col min="9474" max="9474" width="18.375" style="6" bestFit="1" customWidth="1"/>
    <col min="9475" max="9475" width="15" style="6" bestFit="1" customWidth="1"/>
    <col min="9476" max="9476" width="14.75" style="6" bestFit="1" customWidth="1"/>
    <col min="9477" max="9477" width="14.625" style="6" bestFit="1" customWidth="1"/>
    <col min="9478" max="9478" width="13.75" style="6" bestFit="1" customWidth="1"/>
    <col min="9479" max="9479" width="14.25" style="6" bestFit="1" customWidth="1"/>
    <col min="9480" max="9480" width="15.125" style="6" customWidth="1"/>
    <col min="9481" max="9481" width="20.5" style="6" bestFit="1" customWidth="1"/>
    <col min="9482" max="9482" width="27.875" style="6" bestFit="1" customWidth="1"/>
    <col min="9483" max="9483" width="6.875" style="6" bestFit="1" customWidth="1"/>
    <col min="9484" max="9484" width="5" style="6" bestFit="1" customWidth="1"/>
    <col min="9485" max="9485" width="8" style="6" bestFit="1" customWidth="1"/>
    <col min="9486" max="9486" width="11.875" style="6" bestFit="1" customWidth="1"/>
    <col min="9487" max="9715" width="9" style="6"/>
    <col min="9716" max="9716" width="3.875" style="6" bestFit="1" customWidth="1"/>
    <col min="9717" max="9717" width="16" style="6" bestFit="1" customWidth="1"/>
    <col min="9718" max="9718" width="16.625" style="6" bestFit="1" customWidth="1"/>
    <col min="9719" max="9719" width="13.5" style="6" bestFit="1" customWidth="1"/>
    <col min="9720" max="9721" width="10.875" style="6" bestFit="1" customWidth="1"/>
    <col min="9722" max="9722" width="6.25" style="6" bestFit="1" customWidth="1"/>
    <col min="9723" max="9723" width="8.875" style="6" bestFit="1" customWidth="1"/>
    <col min="9724" max="9724" width="13.875" style="6" bestFit="1" customWidth="1"/>
    <col min="9725" max="9725" width="13.25" style="6" bestFit="1" customWidth="1"/>
    <col min="9726" max="9726" width="16" style="6" bestFit="1" customWidth="1"/>
    <col min="9727" max="9727" width="11.625" style="6" bestFit="1" customWidth="1"/>
    <col min="9728" max="9728" width="16.875" style="6" customWidth="1"/>
    <col min="9729" max="9729" width="13.25" style="6" customWidth="1"/>
    <col min="9730" max="9730" width="18.375" style="6" bestFit="1" customWidth="1"/>
    <col min="9731" max="9731" width="15" style="6" bestFit="1" customWidth="1"/>
    <col min="9732" max="9732" width="14.75" style="6" bestFit="1" customWidth="1"/>
    <col min="9733" max="9733" width="14.625" style="6" bestFit="1" customWidth="1"/>
    <col min="9734" max="9734" width="13.75" style="6" bestFit="1" customWidth="1"/>
    <col min="9735" max="9735" width="14.25" style="6" bestFit="1" customWidth="1"/>
    <col min="9736" max="9736" width="15.125" style="6" customWidth="1"/>
    <col min="9737" max="9737" width="20.5" style="6" bestFit="1" customWidth="1"/>
    <col min="9738" max="9738" width="27.875" style="6" bestFit="1" customWidth="1"/>
    <col min="9739" max="9739" width="6.875" style="6" bestFit="1" customWidth="1"/>
    <col min="9740" max="9740" width="5" style="6" bestFit="1" customWidth="1"/>
    <col min="9741" max="9741" width="8" style="6" bestFit="1" customWidth="1"/>
    <col min="9742" max="9742" width="11.875" style="6" bestFit="1" customWidth="1"/>
    <col min="9743" max="9971" width="9" style="6"/>
    <col min="9972" max="9972" width="3.875" style="6" bestFit="1" customWidth="1"/>
    <col min="9973" max="9973" width="16" style="6" bestFit="1" customWidth="1"/>
    <col min="9974" max="9974" width="16.625" style="6" bestFit="1" customWidth="1"/>
    <col min="9975" max="9975" width="13.5" style="6" bestFit="1" customWidth="1"/>
    <col min="9976" max="9977" width="10.875" style="6" bestFit="1" customWidth="1"/>
    <col min="9978" max="9978" width="6.25" style="6" bestFit="1" customWidth="1"/>
    <col min="9979" max="9979" width="8.875" style="6" bestFit="1" customWidth="1"/>
    <col min="9980" max="9980" width="13.875" style="6" bestFit="1" customWidth="1"/>
    <col min="9981" max="9981" width="13.25" style="6" bestFit="1" customWidth="1"/>
    <col min="9982" max="9982" width="16" style="6" bestFit="1" customWidth="1"/>
    <col min="9983" max="9983" width="11.625" style="6" bestFit="1" customWidth="1"/>
    <col min="9984" max="9984" width="16.875" style="6" customWidth="1"/>
    <col min="9985" max="9985" width="13.25" style="6" customWidth="1"/>
    <col min="9986" max="9986" width="18.375" style="6" bestFit="1" customWidth="1"/>
    <col min="9987" max="9987" width="15" style="6" bestFit="1" customWidth="1"/>
    <col min="9988" max="9988" width="14.75" style="6" bestFit="1" customWidth="1"/>
    <col min="9989" max="9989" width="14.625" style="6" bestFit="1" customWidth="1"/>
    <col min="9990" max="9990" width="13.75" style="6" bestFit="1" customWidth="1"/>
    <col min="9991" max="9991" width="14.25" style="6" bestFit="1" customWidth="1"/>
    <col min="9992" max="9992" width="15.125" style="6" customWidth="1"/>
    <col min="9993" max="9993" width="20.5" style="6" bestFit="1" customWidth="1"/>
    <col min="9994" max="9994" width="27.875" style="6" bestFit="1" customWidth="1"/>
    <col min="9995" max="9995" width="6.875" style="6" bestFit="1" customWidth="1"/>
    <col min="9996" max="9996" width="5" style="6" bestFit="1" customWidth="1"/>
    <col min="9997" max="9997" width="8" style="6" bestFit="1" customWidth="1"/>
    <col min="9998" max="9998" width="11.875" style="6" bestFit="1" customWidth="1"/>
    <col min="9999" max="10227" width="9" style="6"/>
    <col min="10228" max="10228" width="3.875" style="6" bestFit="1" customWidth="1"/>
    <col min="10229" max="10229" width="16" style="6" bestFit="1" customWidth="1"/>
    <col min="10230" max="10230" width="16.625" style="6" bestFit="1" customWidth="1"/>
    <col min="10231" max="10231" width="13.5" style="6" bestFit="1" customWidth="1"/>
    <col min="10232" max="10233" width="10.875" style="6" bestFit="1" customWidth="1"/>
    <col min="10234" max="10234" width="6.25" style="6" bestFit="1" customWidth="1"/>
    <col min="10235" max="10235" width="8.875" style="6" bestFit="1" customWidth="1"/>
    <col min="10236" max="10236" width="13.875" style="6" bestFit="1" customWidth="1"/>
    <col min="10237" max="10237" width="13.25" style="6" bestFit="1" customWidth="1"/>
    <col min="10238" max="10238" width="16" style="6" bestFit="1" customWidth="1"/>
    <col min="10239" max="10239" width="11.625" style="6" bestFit="1" customWidth="1"/>
    <col min="10240" max="10240" width="16.875" style="6" customWidth="1"/>
    <col min="10241" max="10241" width="13.25" style="6" customWidth="1"/>
    <col min="10242" max="10242" width="18.375" style="6" bestFit="1" customWidth="1"/>
    <col min="10243" max="10243" width="15" style="6" bestFit="1" customWidth="1"/>
    <col min="10244" max="10244" width="14.75" style="6" bestFit="1" customWidth="1"/>
    <col min="10245" max="10245" width="14.625" style="6" bestFit="1" customWidth="1"/>
    <col min="10246" max="10246" width="13.75" style="6" bestFit="1" customWidth="1"/>
    <col min="10247" max="10247" width="14.25" style="6" bestFit="1" customWidth="1"/>
    <col min="10248" max="10248" width="15.125" style="6" customWidth="1"/>
    <col min="10249" max="10249" width="20.5" style="6" bestFit="1" customWidth="1"/>
    <col min="10250" max="10250" width="27.875" style="6" bestFit="1" customWidth="1"/>
    <col min="10251" max="10251" width="6.875" style="6" bestFit="1" customWidth="1"/>
    <col min="10252" max="10252" width="5" style="6" bestFit="1" customWidth="1"/>
    <col min="10253" max="10253" width="8" style="6" bestFit="1" customWidth="1"/>
    <col min="10254" max="10254" width="11.875" style="6" bestFit="1" customWidth="1"/>
    <col min="10255" max="10483" width="9" style="6"/>
    <col min="10484" max="10484" width="3.875" style="6" bestFit="1" customWidth="1"/>
    <col min="10485" max="10485" width="16" style="6" bestFit="1" customWidth="1"/>
    <col min="10486" max="10486" width="16.625" style="6" bestFit="1" customWidth="1"/>
    <col min="10487" max="10487" width="13.5" style="6" bestFit="1" customWidth="1"/>
    <col min="10488" max="10489" width="10.875" style="6" bestFit="1" customWidth="1"/>
    <col min="10490" max="10490" width="6.25" style="6" bestFit="1" customWidth="1"/>
    <col min="10491" max="10491" width="8.875" style="6" bestFit="1" customWidth="1"/>
    <col min="10492" max="10492" width="13.875" style="6" bestFit="1" customWidth="1"/>
    <col min="10493" max="10493" width="13.25" style="6" bestFit="1" customWidth="1"/>
    <col min="10494" max="10494" width="16" style="6" bestFit="1" customWidth="1"/>
    <col min="10495" max="10495" width="11.625" style="6" bestFit="1" customWidth="1"/>
    <col min="10496" max="10496" width="16.875" style="6" customWidth="1"/>
    <col min="10497" max="10497" width="13.25" style="6" customWidth="1"/>
    <col min="10498" max="10498" width="18.375" style="6" bestFit="1" customWidth="1"/>
    <col min="10499" max="10499" width="15" style="6" bestFit="1" customWidth="1"/>
    <col min="10500" max="10500" width="14.75" style="6" bestFit="1" customWidth="1"/>
    <col min="10501" max="10501" width="14.625" style="6" bestFit="1" customWidth="1"/>
    <col min="10502" max="10502" width="13.75" style="6" bestFit="1" customWidth="1"/>
    <col min="10503" max="10503" width="14.25" style="6" bestFit="1" customWidth="1"/>
    <col min="10504" max="10504" width="15.125" style="6" customWidth="1"/>
    <col min="10505" max="10505" width="20.5" style="6" bestFit="1" customWidth="1"/>
    <col min="10506" max="10506" width="27.875" style="6" bestFit="1" customWidth="1"/>
    <col min="10507" max="10507" width="6.875" style="6" bestFit="1" customWidth="1"/>
    <col min="10508" max="10508" width="5" style="6" bestFit="1" customWidth="1"/>
    <col min="10509" max="10509" width="8" style="6" bestFit="1" customWidth="1"/>
    <col min="10510" max="10510" width="11.875" style="6" bestFit="1" customWidth="1"/>
    <col min="10511" max="10739" width="9" style="6"/>
    <col min="10740" max="10740" width="3.875" style="6" bestFit="1" customWidth="1"/>
    <col min="10741" max="10741" width="16" style="6" bestFit="1" customWidth="1"/>
    <col min="10742" max="10742" width="16.625" style="6" bestFit="1" customWidth="1"/>
    <col min="10743" max="10743" width="13.5" style="6" bestFit="1" customWidth="1"/>
    <col min="10744" max="10745" width="10.875" style="6" bestFit="1" customWidth="1"/>
    <col min="10746" max="10746" width="6.25" style="6" bestFit="1" customWidth="1"/>
    <col min="10747" max="10747" width="8.875" style="6" bestFit="1" customWidth="1"/>
    <col min="10748" max="10748" width="13.875" style="6" bestFit="1" customWidth="1"/>
    <col min="10749" max="10749" width="13.25" style="6" bestFit="1" customWidth="1"/>
    <col min="10750" max="10750" width="16" style="6" bestFit="1" customWidth="1"/>
    <col min="10751" max="10751" width="11.625" style="6" bestFit="1" customWidth="1"/>
    <col min="10752" max="10752" width="16.875" style="6" customWidth="1"/>
    <col min="10753" max="10753" width="13.25" style="6" customWidth="1"/>
    <col min="10754" max="10754" width="18.375" style="6" bestFit="1" customWidth="1"/>
    <col min="10755" max="10755" width="15" style="6" bestFit="1" customWidth="1"/>
    <col min="10756" max="10756" width="14.75" style="6" bestFit="1" customWidth="1"/>
    <col min="10757" max="10757" width="14.625" style="6" bestFit="1" customWidth="1"/>
    <col min="10758" max="10758" width="13.75" style="6" bestFit="1" customWidth="1"/>
    <col min="10759" max="10759" width="14.25" style="6" bestFit="1" customWidth="1"/>
    <col min="10760" max="10760" width="15.125" style="6" customWidth="1"/>
    <col min="10761" max="10761" width="20.5" style="6" bestFit="1" customWidth="1"/>
    <col min="10762" max="10762" width="27.875" style="6" bestFit="1" customWidth="1"/>
    <col min="10763" max="10763" width="6.875" style="6" bestFit="1" customWidth="1"/>
    <col min="10764" max="10764" width="5" style="6" bestFit="1" customWidth="1"/>
    <col min="10765" max="10765" width="8" style="6" bestFit="1" customWidth="1"/>
    <col min="10766" max="10766" width="11.875" style="6" bestFit="1" customWidth="1"/>
    <col min="10767" max="10995" width="9" style="6"/>
    <col min="10996" max="10996" width="3.875" style="6" bestFit="1" customWidth="1"/>
    <col min="10997" max="10997" width="16" style="6" bestFit="1" customWidth="1"/>
    <col min="10998" max="10998" width="16.625" style="6" bestFit="1" customWidth="1"/>
    <col min="10999" max="10999" width="13.5" style="6" bestFit="1" customWidth="1"/>
    <col min="11000" max="11001" width="10.875" style="6" bestFit="1" customWidth="1"/>
    <col min="11002" max="11002" width="6.25" style="6" bestFit="1" customWidth="1"/>
    <col min="11003" max="11003" width="8.875" style="6" bestFit="1" customWidth="1"/>
    <col min="11004" max="11004" width="13.875" style="6" bestFit="1" customWidth="1"/>
    <col min="11005" max="11005" width="13.25" style="6" bestFit="1" customWidth="1"/>
    <col min="11006" max="11006" width="16" style="6" bestFit="1" customWidth="1"/>
    <col min="11007" max="11007" width="11.625" style="6" bestFit="1" customWidth="1"/>
    <col min="11008" max="11008" width="16.875" style="6" customWidth="1"/>
    <col min="11009" max="11009" width="13.25" style="6" customWidth="1"/>
    <col min="11010" max="11010" width="18.375" style="6" bestFit="1" customWidth="1"/>
    <col min="11011" max="11011" width="15" style="6" bestFit="1" customWidth="1"/>
    <col min="11012" max="11012" width="14.75" style="6" bestFit="1" customWidth="1"/>
    <col min="11013" max="11013" width="14.625" style="6" bestFit="1" customWidth="1"/>
    <col min="11014" max="11014" width="13.75" style="6" bestFit="1" customWidth="1"/>
    <col min="11015" max="11015" width="14.25" style="6" bestFit="1" customWidth="1"/>
    <col min="11016" max="11016" width="15.125" style="6" customWidth="1"/>
    <col min="11017" max="11017" width="20.5" style="6" bestFit="1" customWidth="1"/>
    <col min="11018" max="11018" width="27.875" style="6" bestFit="1" customWidth="1"/>
    <col min="11019" max="11019" width="6.875" style="6" bestFit="1" customWidth="1"/>
    <col min="11020" max="11020" width="5" style="6" bestFit="1" customWidth="1"/>
    <col min="11021" max="11021" width="8" style="6" bestFit="1" customWidth="1"/>
    <col min="11022" max="11022" width="11.875" style="6" bestFit="1" customWidth="1"/>
    <col min="11023" max="11251" width="9" style="6"/>
    <col min="11252" max="11252" width="3.875" style="6" bestFit="1" customWidth="1"/>
    <col min="11253" max="11253" width="16" style="6" bestFit="1" customWidth="1"/>
    <col min="11254" max="11254" width="16.625" style="6" bestFit="1" customWidth="1"/>
    <col min="11255" max="11255" width="13.5" style="6" bestFit="1" customWidth="1"/>
    <col min="11256" max="11257" width="10.875" style="6" bestFit="1" customWidth="1"/>
    <col min="11258" max="11258" width="6.25" style="6" bestFit="1" customWidth="1"/>
    <col min="11259" max="11259" width="8.875" style="6" bestFit="1" customWidth="1"/>
    <col min="11260" max="11260" width="13.875" style="6" bestFit="1" customWidth="1"/>
    <col min="11261" max="11261" width="13.25" style="6" bestFit="1" customWidth="1"/>
    <col min="11262" max="11262" width="16" style="6" bestFit="1" customWidth="1"/>
    <col min="11263" max="11263" width="11.625" style="6" bestFit="1" customWidth="1"/>
    <col min="11264" max="11264" width="16.875" style="6" customWidth="1"/>
    <col min="11265" max="11265" width="13.25" style="6" customWidth="1"/>
    <col min="11266" max="11266" width="18.375" style="6" bestFit="1" customWidth="1"/>
    <col min="11267" max="11267" width="15" style="6" bestFit="1" customWidth="1"/>
    <col min="11268" max="11268" width="14.75" style="6" bestFit="1" customWidth="1"/>
    <col min="11269" max="11269" width="14.625" style="6" bestFit="1" customWidth="1"/>
    <col min="11270" max="11270" width="13.75" style="6" bestFit="1" customWidth="1"/>
    <col min="11271" max="11271" width="14.25" style="6" bestFit="1" customWidth="1"/>
    <col min="11272" max="11272" width="15.125" style="6" customWidth="1"/>
    <col min="11273" max="11273" width="20.5" style="6" bestFit="1" customWidth="1"/>
    <col min="11274" max="11274" width="27.875" style="6" bestFit="1" customWidth="1"/>
    <col min="11275" max="11275" width="6.875" style="6" bestFit="1" customWidth="1"/>
    <col min="11276" max="11276" width="5" style="6" bestFit="1" customWidth="1"/>
    <col min="11277" max="11277" width="8" style="6" bestFit="1" customWidth="1"/>
    <col min="11278" max="11278" width="11.875" style="6" bestFit="1" customWidth="1"/>
    <col min="11279" max="11507" width="9" style="6"/>
    <col min="11508" max="11508" width="3.875" style="6" bestFit="1" customWidth="1"/>
    <col min="11509" max="11509" width="16" style="6" bestFit="1" customWidth="1"/>
    <col min="11510" max="11510" width="16.625" style="6" bestFit="1" customWidth="1"/>
    <col min="11511" max="11511" width="13.5" style="6" bestFit="1" customWidth="1"/>
    <col min="11512" max="11513" width="10.875" style="6" bestFit="1" customWidth="1"/>
    <col min="11514" max="11514" width="6.25" style="6" bestFit="1" customWidth="1"/>
    <col min="11515" max="11515" width="8.875" style="6" bestFit="1" customWidth="1"/>
    <col min="11516" max="11516" width="13.875" style="6" bestFit="1" customWidth="1"/>
    <col min="11517" max="11517" width="13.25" style="6" bestFit="1" customWidth="1"/>
    <col min="11518" max="11518" width="16" style="6" bestFit="1" customWidth="1"/>
    <col min="11519" max="11519" width="11.625" style="6" bestFit="1" customWidth="1"/>
    <col min="11520" max="11520" width="16.875" style="6" customWidth="1"/>
    <col min="11521" max="11521" width="13.25" style="6" customWidth="1"/>
    <col min="11522" max="11522" width="18.375" style="6" bestFit="1" customWidth="1"/>
    <col min="11523" max="11523" width="15" style="6" bestFit="1" customWidth="1"/>
    <col min="11524" max="11524" width="14.75" style="6" bestFit="1" customWidth="1"/>
    <col min="11525" max="11525" width="14.625" style="6" bestFit="1" customWidth="1"/>
    <col min="11526" max="11526" width="13.75" style="6" bestFit="1" customWidth="1"/>
    <col min="11527" max="11527" width="14.25" style="6" bestFit="1" customWidth="1"/>
    <col min="11528" max="11528" width="15.125" style="6" customWidth="1"/>
    <col min="11529" max="11529" width="20.5" style="6" bestFit="1" customWidth="1"/>
    <col min="11530" max="11530" width="27.875" style="6" bestFit="1" customWidth="1"/>
    <col min="11531" max="11531" width="6.875" style="6" bestFit="1" customWidth="1"/>
    <col min="11532" max="11532" width="5" style="6" bestFit="1" customWidth="1"/>
    <col min="11533" max="11533" width="8" style="6" bestFit="1" customWidth="1"/>
    <col min="11534" max="11534" width="11.875" style="6" bestFit="1" customWidth="1"/>
    <col min="11535" max="11763" width="9" style="6"/>
    <col min="11764" max="11764" width="3.875" style="6" bestFit="1" customWidth="1"/>
    <col min="11765" max="11765" width="16" style="6" bestFit="1" customWidth="1"/>
    <col min="11766" max="11766" width="16.625" style="6" bestFit="1" customWidth="1"/>
    <col min="11767" max="11767" width="13.5" style="6" bestFit="1" customWidth="1"/>
    <col min="11768" max="11769" width="10.875" style="6" bestFit="1" customWidth="1"/>
    <col min="11770" max="11770" width="6.25" style="6" bestFit="1" customWidth="1"/>
    <col min="11771" max="11771" width="8.875" style="6" bestFit="1" customWidth="1"/>
    <col min="11772" max="11772" width="13.875" style="6" bestFit="1" customWidth="1"/>
    <col min="11773" max="11773" width="13.25" style="6" bestFit="1" customWidth="1"/>
    <col min="11774" max="11774" width="16" style="6" bestFit="1" customWidth="1"/>
    <col min="11775" max="11775" width="11.625" style="6" bestFit="1" customWidth="1"/>
    <col min="11776" max="11776" width="16.875" style="6" customWidth="1"/>
    <col min="11777" max="11777" width="13.25" style="6" customWidth="1"/>
    <col min="11778" max="11778" width="18.375" style="6" bestFit="1" customWidth="1"/>
    <col min="11779" max="11779" width="15" style="6" bestFit="1" customWidth="1"/>
    <col min="11780" max="11780" width="14.75" style="6" bestFit="1" customWidth="1"/>
    <col min="11781" max="11781" width="14.625" style="6" bestFit="1" customWidth="1"/>
    <col min="11782" max="11782" width="13.75" style="6" bestFit="1" customWidth="1"/>
    <col min="11783" max="11783" width="14.25" style="6" bestFit="1" customWidth="1"/>
    <col min="11784" max="11784" width="15.125" style="6" customWidth="1"/>
    <col min="11785" max="11785" width="20.5" style="6" bestFit="1" customWidth="1"/>
    <col min="11786" max="11786" width="27.875" style="6" bestFit="1" customWidth="1"/>
    <col min="11787" max="11787" width="6.875" style="6" bestFit="1" customWidth="1"/>
    <col min="11788" max="11788" width="5" style="6" bestFit="1" customWidth="1"/>
    <col min="11789" max="11789" width="8" style="6" bestFit="1" customWidth="1"/>
    <col min="11790" max="11790" width="11.875" style="6" bestFit="1" customWidth="1"/>
    <col min="11791" max="12019" width="9" style="6"/>
    <col min="12020" max="12020" width="3.875" style="6" bestFit="1" customWidth="1"/>
    <col min="12021" max="12021" width="16" style="6" bestFit="1" customWidth="1"/>
    <col min="12022" max="12022" width="16.625" style="6" bestFit="1" customWidth="1"/>
    <col min="12023" max="12023" width="13.5" style="6" bestFit="1" customWidth="1"/>
    <col min="12024" max="12025" width="10.875" style="6" bestFit="1" customWidth="1"/>
    <col min="12026" max="12026" width="6.25" style="6" bestFit="1" customWidth="1"/>
    <col min="12027" max="12027" width="8.875" style="6" bestFit="1" customWidth="1"/>
    <col min="12028" max="12028" width="13.875" style="6" bestFit="1" customWidth="1"/>
    <col min="12029" max="12029" width="13.25" style="6" bestFit="1" customWidth="1"/>
    <col min="12030" max="12030" width="16" style="6" bestFit="1" customWidth="1"/>
    <col min="12031" max="12031" width="11.625" style="6" bestFit="1" customWidth="1"/>
    <col min="12032" max="12032" width="16.875" style="6" customWidth="1"/>
    <col min="12033" max="12033" width="13.25" style="6" customWidth="1"/>
    <col min="12034" max="12034" width="18.375" style="6" bestFit="1" customWidth="1"/>
    <col min="12035" max="12035" width="15" style="6" bestFit="1" customWidth="1"/>
    <col min="12036" max="12036" width="14.75" style="6" bestFit="1" customWidth="1"/>
    <col min="12037" max="12037" width="14.625" style="6" bestFit="1" customWidth="1"/>
    <col min="12038" max="12038" width="13.75" style="6" bestFit="1" customWidth="1"/>
    <col min="12039" max="12039" width="14.25" style="6" bestFit="1" customWidth="1"/>
    <col min="12040" max="12040" width="15.125" style="6" customWidth="1"/>
    <col min="12041" max="12041" width="20.5" style="6" bestFit="1" customWidth="1"/>
    <col min="12042" max="12042" width="27.875" style="6" bestFit="1" customWidth="1"/>
    <col min="12043" max="12043" width="6.875" style="6" bestFit="1" customWidth="1"/>
    <col min="12044" max="12044" width="5" style="6" bestFit="1" customWidth="1"/>
    <col min="12045" max="12045" width="8" style="6" bestFit="1" customWidth="1"/>
    <col min="12046" max="12046" width="11.875" style="6" bestFit="1" customWidth="1"/>
    <col min="12047" max="12275" width="9" style="6"/>
    <col min="12276" max="12276" width="3.875" style="6" bestFit="1" customWidth="1"/>
    <col min="12277" max="12277" width="16" style="6" bestFit="1" customWidth="1"/>
    <col min="12278" max="12278" width="16.625" style="6" bestFit="1" customWidth="1"/>
    <col min="12279" max="12279" width="13.5" style="6" bestFit="1" customWidth="1"/>
    <col min="12280" max="12281" width="10.875" style="6" bestFit="1" customWidth="1"/>
    <col min="12282" max="12282" width="6.25" style="6" bestFit="1" customWidth="1"/>
    <col min="12283" max="12283" width="8.875" style="6" bestFit="1" customWidth="1"/>
    <col min="12284" max="12284" width="13.875" style="6" bestFit="1" customWidth="1"/>
    <col min="12285" max="12285" width="13.25" style="6" bestFit="1" customWidth="1"/>
    <col min="12286" max="12286" width="16" style="6" bestFit="1" customWidth="1"/>
    <col min="12287" max="12287" width="11.625" style="6" bestFit="1" customWidth="1"/>
    <col min="12288" max="12288" width="16.875" style="6" customWidth="1"/>
    <col min="12289" max="12289" width="13.25" style="6" customWidth="1"/>
    <col min="12290" max="12290" width="18.375" style="6" bestFit="1" customWidth="1"/>
    <col min="12291" max="12291" width="15" style="6" bestFit="1" customWidth="1"/>
    <col min="12292" max="12292" width="14.75" style="6" bestFit="1" customWidth="1"/>
    <col min="12293" max="12293" width="14.625" style="6" bestFit="1" customWidth="1"/>
    <col min="12294" max="12294" width="13.75" style="6" bestFit="1" customWidth="1"/>
    <col min="12295" max="12295" width="14.25" style="6" bestFit="1" customWidth="1"/>
    <col min="12296" max="12296" width="15.125" style="6" customWidth="1"/>
    <col min="12297" max="12297" width="20.5" style="6" bestFit="1" customWidth="1"/>
    <col min="12298" max="12298" width="27.875" style="6" bestFit="1" customWidth="1"/>
    <col min="12299" max="12299" width="6.875" style="6" bestFit="1" customWidth="1"/>
    <col min="12300" max="12300" width="5" style="6" bestFit="1" customWidth="1"/>
    <col min="12301" max="12301" width="8" style="6" bestFit="1" customWidth="1"/>
    <col min="12302" max="12302" width="11.875" style="6" bestFit="1" customWidth="1"/>
    <col min="12303" max="12531" width="9" style="6"/>
    <col min="12532" max="12532" width="3.875" style="6" bestFit="1" customWidth="1"/>
    <col min="12533" max="12533" width="16" style="6" bestFit="1" customWidth="1"/>
    <col min="12534" max="12534" width="16.625" style="6" bestFit="1" customWidth="1"/>
    <col min="12535" max="12535" width="13.5" style="6" bestFit="1" customWidth="1"/>
    <col min="12536" max="12537" width="10.875" style="6" bestFit="1" customWidth="1"/>
    <col min="12538" max="12538" width="6.25" style="6" bestFit="1" customWidth="1"/>
    <col min="12539" max="12539" width="8.875" style="6" bestFit="1" customWidth="1"/>
    <col min="12540" max="12540" width="13.875" style="6" bestFit="1" customWidth="1"/>
    <col min="12541" max="12541" width="13.25" style="6" bestFit="1" customWidth="1"/>
    <col min="12542" max="12542" width="16" style="6" bestFit="1" customWidth="1"/>
    <col min="12543" max="12543" width="11.625" style="6" bestFit="1" customWidth="1"/>
    <col min="12544" max="12544" width="16.875" style="6" customWidth="1"/>
    <col min="12545" max="12545" width="13.25" style="6" customWidth="1"/>
    <col min="12546" max="12546" width="18.375" style="6" bestFit="1" customWidth="1"/>
    <col min="12547" max="12547" width="15" style="6" bestFit="1" customWidth="1"/>
    <col min="12548" max="12548" width="14.75" style="6" bestFit="1" customWidth="1"/>
    <col min="12549" max="12549" width="14.625" style="6" bestFit="1" customWidth="1"/>
    <col min="12550" max="12550" width="13.75" style="6" bestFit="1" customWidth="1"/>
    <col min="12551" max="12551" width="14.25" style="6" bestFit="1" customWidth="1"/>
    <col min="12552" max="12552" width="15.125" style="6" customWidth="1"/>
    <col min="12553" max="12553" width="20.5" style="6" bestFit="1" customWidth="1"/>
    <col min="12554" max="12554" width="27.875" style="6" bestFit="1" customWidth="1"/>
    <col min="12555" max="12555" width="6.875" style="6" bestFit="1" customWidth="1"/>
    <col min="12556" max="12556" width="5" style="6" bestFit="1" customWidth="1"/>
    <col min="12557" max="12557" width="8" style="6" bestFit="1" customWidth="1"/>
    <col min="12558" max="12558" width="11.875" style="6" bestFit="1" customWidth="1"/>
    <col min="12559" max="12787" width="9" style="6"/>
    <col min="12788" max="12788" width="3.875" style="6" bestFit="1" customWidth="1"/>
    <col min="12789" max="12789" width="16" style="6" bestFit="1" customWidth="1"/>
    <col min="12790" max="12790" width="16.625" style="6" bestFit="1" customWidth="1"/>
    <col min="12791" max="12791" width="13.5" style="6" bestFit="1" customWidth="1"/>
    <col min="12792" max="12793" width="10.875" style="6" bestFit="1" customWidth="1"/>
    <col min="12794" max="12794" width="6.25" style="6" bestFit="1" customWidth="1"/>
    <col min="12795" max="12795" width="8.875" style="6" bestFit="1" customWidth="1"/>
    <col min="12796" max="12796" width="13.875" style="6" bestFit="1" customWidth="1"/>
    <col min="12797" max="12797" width="13.25" style="6" bestFit="1" customWidth="1"/>
    <col min="12798" max="12798" width="16" style="6" bestFit="1" customWidth="1"/>
    <col min="12799" max="12799" width="11.625" style="6" bestFit="1" customWidth="1"/>
    <col min="12800" max="12800" width="16.875" style="6" customWidth="1"/>
    <col min="12801" max="12801" width="13.25" style="6" customWidth="1"/>
    <col min="12802" max="12802" width="18.375" style="6" bestFit="1" customWidth="1"/>
    <col min="12803" max="12803" width="15" style="6" bestFit="1" customWidth="1"/>
    <col min="12804" max="12804" width="14.75" style="6" bestFit="1" customWidth="1"/>
    <col min="12805" max="12805" width="14.625" style="6" bestFit="1" customWidth="1"/>
    <col min="12806" max="12806" width="13.75" style="6" bestFit="1" customWidth="1"/>
    <col min="12807" max="12807" width="14.25" style="6" bestFit="1" customWidth="1"/>
    <col min="12808" max="12808" width="15.125" style="6" customWidth="1"/>
    <col min="12809" max="12809" width="20.5" style="6" bestFit="1" customWidth="1"/>
    <col min="12810" max="12810" width="27.875" style="6" bestFit="1" customWidth="1"/>
    <col min="12811" max="12811" width="6.875" style="6" bestFit="1" customWidth="1"/>
    <col min="12812" max="12812" width="5" style="6" bestFit="1" customWidth="1"/>
    <col min="12813" max="12813" width="8" style="6" bestFit="1" customWidth="1"/>
    <col min="12814" max="12814" width="11.875" style="6" bestFit="1" customWidth="1"/>
    <col min="12815" max="13043" width="9" style="6"/>
    <col min="13044" max="13044" width="3.875" style="6" bestFit="1" customWidth="1"/>
    <col min="13045" max="13045" width="16" style="6" bestFit="1" customWidth="1"/>
    <col min="13046" max="13046" width="16.625" style="6" bestFit="1" customWidth="1"/>
    <col min="13047" max="13047" width="13.5" style="6" bestFit="1" customWidth="1"/>
    <col min="13048" max="13049" width="10.875" style="6" bestFit="1" customWidth="1"/>
    <col min="13050" max="13050" width="6.25" style="6" bestFit="1" customWidth="1"/>
    <col min="13051" max="13051" width="8.875" style="6" bestFit="1" customWidth="1"/>
    <col min="13052" max="13052" width="13.875" style="6" bestFit="1" customWidth="1"/>
    <col min="13053" max="13053" width="13.25" style="6" bestFit="1" customWidth="1"/>
    <col min="13054" max="13054" width="16" style="6" bestFit="1" customWidth="1"/>
    <col min="13055" max="13055" width="11.625" style="6" bestFit="1" customWidth="1"/>
    <col min="13056" max="13056" width="16.875" style="6" customWidth="1"/>
    <col min="13057" max="13057" width="13.25" style="6" customWidth="1"/>
    <col min="13058" max="13058" width="18.375" style="6" bestFit="1" customWidth="1"/>
    <col min="13059" max="13059" width="15" style="6" bestFit="1" customWidth="1"/>
    <col min="13060" max="13060" width="14.75" style="6" bestFit="1" customWidth="1"/>
    <col min="13061" max="13061" width="14.625" style="6" bestFit="1" customWidth="1"/>
    <col min="13062" max="13062" width="13.75" style="6" bestFit="1" customWidth="1"/>
    <col min="13063" max="13063" width="14.25" style="6" bestFit="1" customWidth="1"/>
    <col min="13064" max="13064" width="15.125" style="6" customWidth="1"/>
    <col min="13065" max="13065" width="20.5" style="6" bestFit="1" customWidth="1"/>
    <col min="13066" max="13066" width="27.875" style="6" bestFit="1" customWidth="1"/>
    <col min="13067" max="13067" width="6.875" style="6" bestFit="1" customWidth="1"/>
    <col min="13068" max="13068" width="5" style="6" bestFit="1" customWidth="1"/>
    <col min="13069" max="13069" width="8" style="6" bestFit="1" customWidth="1"/>
    <col min="13070" max="13070" width="11.875" style="6" bestFit="1" customWidth="1"/>
    <col min="13071" max="13299" width="9" style="6"/>
    <col min="13300" max="13300" width="3.875" style="6" bestFit="1" customWidth="1"/>
    <col min="13301" max="13301" width="16" style="6" bestFit="1" customWidth="1"/>
    <col min="13302" max="13302" width="16.625" style="6" bestFit="1" customWidth="1"/>
    <col min="13303" max="13303" width="13.5" style="6" bestFit="1" customWidth="1"/>
    <col min="13304" max="13305" width="10.875" style="6" bestFit="1" customWidth="1"/>
    <col min="13306" max="13306" width="6.25" style="6" bestFit="1" customWidth="1"/>
    <col min="13307" max="13307" width="8.875" style="6" bestFit="1" customWidth="1"/>
    <col min="13308" max="13308" width="13.875" style="6" bestFit="1" customWidth="1"/>
    <col min="13309" max="13309" width="13.25" style="6" bestFit="1" customWidth="1"/>
    <col min="13310" max="13310" width="16" style="6" bestFit="1" customWidth="1"/>
    <col min="13311" max="13311" width="11.625" style="6" bestFit="1" customWidth="1"/>
    <col min="13312" max="13312" width="16.875" style="6" customWidth="1"/>
    <col min="13313" max="13313" width="13.25" style="6" customWidth="1"/>
    <col min="13314" max="13314" width="18.375" style="6" bestFit="1" customWidth="1"/>
    <col min="13315" max="13315" width="15" style="6" bestFit="1" customWidth="1"/>
    <col min="13316" max="13316" width="14.75" style="6" bestFit="1" customWidth="1"/>
    <col min="13317" max="13317" width="14.625" style="6" bestFit="1" customWidth="1"/>
    <col min="13318" max="13318" width="13.75" style="6" bestFit="1" customWidth="1"/>
    <col min="13319" max="13319" width="14.25" style="6" bestFit="1" customWidth="1"/>
    <col min="13320" max="13320" width="15.125" style="6" customWidth="1"/>
    <col min="13321" max="13321" width="20.5" style="6" bestFit="1" customWidth="1"/>
    <col min="13322" max="13322" width="27.875" style="6" bestFit="1" customWidth="1"/>
    <col min="13323" max="13323" width="6.875" style="6" bestFit="1" customWidth="1"/>
    <col min="13324" max="13324" width="5" style="6" bestFit="1" customWidth="1"/>
    <col min="13325" max="13325" width="8" style="6" bestFit="1" customWidth="1"/>
    <col min="13326" max="13326" width="11.875" style="6" bestFit="1" customWidth="1"/>
    <col min="13327" max="13555" width="9" style="6"/>
    <col min="13556" max="13556" width="3.875" style="6" bestFit="1" customWidth="1"/>
    <col min="13557" max="13557" width="16" style="6" bestFit="1" customWidth="1"/>
    <col min="13558" max="13558" width="16.625" style="6" bestFit="1" customWidth="1"/>
    <col min="13559" max="13559" width="13.5" style="6" bestFit="1" customWidth="1"/>
    <col min="13560" max="13561" width="10.875" style="6" bestFit="1" customWidth="1"/>
    <col min="13562" max="13562" width="6.25" style="6" bestFit="1" customWidth="1"/>
    <col min="13563" max="13563" width="8.875" style="6" bestFit="1" customWidth="1"/>
    <col min="13564" max="13564" width="13.875" style="6" bestFit="1" customWidth="1"/>
    <col min="13565" max="13565" width="13.25" style="6" bestFit="1" customWidth="1"/>
    <col min="13566" max="13566" width="16" style="6" bestFit="1" customWidth="1"/>
    <col min="13567" max="13567" width="11.625" style="6" bestFit="1" customWidth="1"/>
    <col min="13568" max="13568" width="16.875" style="6" customWidth="1"/>
    <col min="13569" max="13569" width="13.25" style="6" customWidth="1"/>
    <col min="13570" max="13570" width="18.375" style="6" bestFit="1" customWidth="1"/>
    <col min="13571" max="13571" width="15" style="6" bestFit="1" customWidth="1"/>
    <col min="13572" max="13572" width="14.75" style="6" bestFit="1" customWidth="1"/>
    <col min="13573" max="13573" width="14.625" style="6" bestFit="1" customWidth="1"/>
    <col min="13574" max="13574" width="13.75" style="6" bestFit="1" customWidth="1"/>
    <col min="13575" max="13575" width="14.25" style="6" bestFit="1" customWidth="1"/>
    <col min="13576" max="13576" width="15.125" style="6" customWidth="1"/>
    <col min="13577" max="13577" width="20.5" style="6" bestFit="1" customWidth="1"/>
    <col min="13578" max="13578" width="27.875" style="6" bestFit="1" customWidth="1"/>
    <col min="13579" max="13579" width="6.875" style="6" bestFit="1" customWidth="1"/>
    <col min="13580" max="13580" width="5" style="6" bestFit="1" customWidth="1"/>
    <col min="13581" max="13581" width="8" style="6" bestFit="1" customWidth="1"/>
    <col min="13582" max="13582" width="11.875" style="6" bestFit="1" customWidth="1"/>
    <col min="13583" max="13811" width="9" style="6"/>
    <col min="13812" max="13812" width="3.875" style="6" bestFit="1" customWidth="1"/>
    <col min="13813" max="13813" width="16" style="6" bestFit="1" customWidth="1"/>
    <col min="13814" max="13814" width="16.625" style="6" bestFit="1" customWidth="1"/>
    <col min="13815" max="13815" width="13.5" style="6" bestFit="1" customWidth="1"/>
    <col min="13816" max="13817" width="10.875" style="6" bestFit="1" customWidth="1"/>
    <col min="13818" max="13818" width="6.25" style="6" bestFit="1" customWidth="1"/>
    <col min="13819" max="13819" width="8.875" style="6" bestFit="1" customWidth="1"/>
    <col min="13820" max="13820" width="13.875" style="6" bestFit="1" customWidth="1"/>
    <col min="13821" max="13821" width="13.25" style="6" bestFit="1" customWidth="1"/>
    <col min="13822" max="13822" width="16" style="6" bestFit="1" customWidth="1"/>
    <col min="13823" max="13823" width="11.625" style="6" bestFit="1" customWidth="1"/>
    <col min="13824" max="13824" width="16.875" style="6" customWidth="1"/>
    <col min="13825" max="13825" width="13.25" style="6" customWidth="1"/>
    <col min="13826" max="13826" width="18.375" style="6" bestFit="1" customWidth="1"/>
    <col min="13827" max="13827" width="15" style="6" bestFit="1" customWidth="1"/>
    <col min="13828" max="13828" width="14.75" style="6" bestFit="1" customWidth="1"/>
    <col min="13829" max="13829" width="14.625" style="6" bestFit="1" customWidth="1"/>
    <col min="13830" max="13830" width="13.75" style="6" bestFit="1" customWidth="1"/>
    <col min="13831" max="13831" width="14.25" style="6" bestFit="1" customWidth="1"/>
    <col min="13832" max="13832" width="15.125" style="6" customWidth="1"/>
    <col min="13833" max="13833" width="20.5" style="6" bestFit="1" customWidth="1"/>
    <col min="13834" max="13834" width="27.875" style="6" bestFit="1" customWidth="1"/>
    <col min="13835" max="13835" width="6.875" style="6" bestFit="1" customWidth="1"/>
    <col min="13836" max="13836" width="5" style="6" bestFit="1" customWidth="1"/>
    <col min="13837" max="13837" width="8" style="6" bestFit="1" customWidth="1"/>
    <col min="13838" max="13838" width="11.875" style="6" bestFit="1" customWidth="1"/>
    <col min="13839" max="14067" width="9" style="6"/>
    <col min="14068" max="14068" width="3.875" style="6" bestFit="1" customWidth="1"/>
    <col min="14069" max="14069" width="16" style="6" bestFit="1" customWidth="1"/>
    <col min="14070" max="14070" width="16.625" style="6" bestFit="1" customWidth="1"/>
    <col min="14071" max="14071" width="13.5" style="6" bestFit="1" customWidth="1"/>
    <col min="14072" max="14073" width="10.875" style="6" bestFit="1" customWidth="1"/>
    <col min="14074" max="14074" width="6.25" style="6" bestFit="1" customWidth="1"/>
    <col min="14075" max="14075" width="8.875" style="6" bestFit="1" customWidth="1"/>
    <col min="14076" max="14076" width="13.875" style="6" bestFit="1" customWidth="1"/>
    <col min="14077" max="14077" width="13.25" style="6" bestFit="1" customWidth="1"/>
    <col min="14078" max="14078" width="16" style="6" bestFit="1" customWidth="1"/>
    <col min="14079" max="14079" width="11.625" style="6" bestFit="1" customWidth="1"/>
    <col min="14080" max="14080" width="16.875" style="6" customWidth="1"/>
    <col min="14081" max="14081" width="13.25" style="6" customWidth="1"/>
    <col min="14082" max="14082" width="18.375" style="6" bestFit="1" customWidth="1"/>
    <col min="14083" max="14083" width="15" style="6" bestFit="1" customWidth="1"/>
    <col min="14084" max="14084" width="14.75" style="6" bestFit="1" customWidth="1"/>
    <col min="14085" max="14085" width="14.625" style="6" bestFit="1" customWidth="1"/>
    <col min="14086" max="14086" width="13.75" style="6" bestFit="1" customWidth="1"/>
    <col min="14087" max="14087" width="14.25" style="6" bestFit="1" customWidth="1"/>
    <col min="14088" max="14088" width="15.125" style="6" customWidth="1"/>
    <col min="14089" max="14089" width="20.5" style="6" bestFit="1" customWidth="1"/>
    <col min="14090" max="14090" width="27.875" style="6" bestFit="1" customWidth="1"/>
    <col min="14091" max="14091" width="6.875" style="6" bestFit="1" customWidth="1"/>
    <col min="14092" max="14092" width="5" style="6" bestFit="1" customWidth="1"/>
    <col min="14093" max="14093" width="8" style="6" bestFit="1" customWidth="1"/>
    <col min="14094" max="14094" width="11.875" style="6" bestFit="1" customWidth="1"/>
    <col min="14095" max="14323" width="9" style="6"/>
    <col min="14324" max="14324" width="3.875" style="6" bestFit="1" customWidth="1"/>
    <col min="14325" max="14325" width="16" style="6" bestFit="1" customWidth="1"/>
    <col min="14326" max="14326" width="16.625" style="6" bestFit="1" customWidth="1"/>
    <col min="14327" max="14327" width="13.5" style="6" bestFit="1" customWidth="1"/>
    <col min="14328" max="14329" width="10.875" style="6" bestFit="1" customWidth="1"/>
    <col min="14330" max="14330" width="6.25" style="6" bestFit="1" customWidth="1"/>
    <col min="14331" max="14331" width="8.875" style="6" bestFit="1" customWidth="1"/>
    <col min="14332" max="14332" width="13.875" style="6" bestFit="1" customWidth="1"/>
    <col min="14333" max="14333" width="13.25" style="6" bestFit="1" customWidth="1"/>
    <col min="14334" max="14334" width="16" style="6" bestFit="1" customWidth="1"/>
    <col min="14335" max="14335" width="11.625" style="6" bestFit="1" customWidth="1"/>
    <col min="14336" max="14336" width="16.875" style="6" customWidth="1"/>
    <col min="14337" max="14337" width="13.25" style="6" customWidth="1"/>
    <col min="14338" max="14338" width="18.375" style="6" bestFit="1" customWidth="1"/>
    <col min="14339" max="14339" width="15" style="6" bestFit="1" customWidth="1"/>
    <col min="14340" max="14340" width="14.75" style="6" bestFit="1" customWidth="1"/>
    <col min="14341" max="14341" width="14.625" style="6" bestFit="1" customWidth="1"/>
    <col min="14342" max="14342" width="13.75" style="6" bestFit="1" customWidth="1"/>
    <col min="14343" max="14343" width="14.25" style="6" bestFit="1" customWidth="1"/>
    <col min="14344" max="14344" width="15.125" style="6" customWidth="1"/>
    <col min="14345" max="14345" width="20.5" style="6" bestFit="1" customWidth="1"/>
    <col min="14346" max="14346" width="27.875" style="6" bestFit="1" customWidth="1"/>
    <col min="14347" max="14347" width="6.875" style="6" bestFit="1" customWidth="1"/>
    <col min="14348" max="14348" width="5" style="6" bestFit="1" customWidth="1"/>
    <col min="14349" max="14349" width="8" style="6" bestFit="1" customWidth="1"/>
    <col min="14350" max="14350" width="11.875" style="6" bestFit="1" customWidth="1"/>
    <col min="14351" max="14579" width="9" style="6"/>
    <col min="14580" max="14580" width="3.875" style="6" bestFit="1" customWidth="1"/>
    <col min="14581" max="14581" width="16" style="6" bestFit="1" customWidth="1"/>
    <col min="14582" max="14582" width="16.625" style="6" bestFit="1" customWidth="1"/>
    <col min="14583" max="14583" width="13.5" style="6" bestFit="1" customWidth="1"/>
    <col min="14584" max="14585" width="10.875" style="6" bestFit="1" customWidth="1"/>
    <col min="14586" max="14586" width="6.25" style="6" bestFit="1" customWidth="1"/>
    <col min="14587" max="14587" width="8.875" style="6" bestFit="1" customWidth="1"/>
    <col min="14588" max="14588" width="13.875" style="6" bestFit="1" customWidth="1"/>
    <col min="14589" max="14589" width="13.25" style="6" bestFit="1" customWidth="1"/>
    <col min="14590" max="14590" width="16" style="6" bestFit="1" customWidth="1"/>
    <col min="14591" max="14591" width="11.625" style="6" bestFit="1" customWidth="1"/>
    <col min="14592" max="14592" width="16.875" style="6" customWidth="1"/>
    <col min="14593" max="14593" width="13.25" style="6" customWidth="1"/>
    <col min="14594" max="14594" width="18.375" style="6" bestFit="1" customWidth="1"/>
    <col min="14595" max="14595" width="15" style="6" bestFit="1" customWidth="1"/>
    <col min="14596" max="14596" width="14.75" style="6" bestFit="1" customWidth="1"/>
    <col min="14597" max="14597" width="14.625" style="6" bestFit="1" customWidth="1"/>
    <col min="14598" max="14598" width="13.75" style="6" bestFit="1" customWidth="1"/>
    <col min="14599" max="14599" width="14.25" style="6" bestFit="1" customWidth="1"/>
    <col min="14600" max="14600" width="15.125" style="6" customWidth="1"/>
    <col min="14601" max="14601" width="20.5" style="6" bestFit="1" customWidth="1"/>
    <col min="14602" max="14602" width="27.875" style="6" bestFit="1" customWidth="1"/>
    <col min="14603" max="14603" width="6.875" style="6" bestFit="1" customWidth="1"/>
    <col min="14604" max="14604" width="5" style="6" bestFit="1" customWidth="1"/>
    <col min="14605" max="14605" width="8" style="6" bestFit="1" customWidth="1"/>
    <col min="14606" max="14606" width="11.875" style="6" bestFit="1" customWidth="1"/>
    <col min="14607" max="14835" width="9" style="6"/>
    <col min="14836" max="14836" width="3.875" style="6" bestFit="1" customWidth="1"/>
    <col min="14837" max="14837" width="16" style="6" bestFit="1" customWidth="1"/>
    <col min="14838" max="14838" width="16.625" style="6" bestFit="1" customWidth="1"/>
    <col min="14839" max="14839" width="13.5" style="6" bestFit="1" customWidth="1"/>
    <col min="14840" max="14841" width="10.875" style="6" bestFit="1" customWidth="1"/>
    <col min="14842" max="14842" width="6.25" style="6" bestFit="1" customWidth="1"/>
    <col min="14843" max="14843" width="8.875" style="6" bestFit="1" customWidth="1"/>
    <col min="14844" max="14844" width="13.875" style="6" bestFit="1" customWidth="1"/>
    <col min="14845" max="14845" width="13.25" style="6" bestFit="1" customWidth="1"/>
    <col min="14846" max="14846" width="16" style="6" bestFit="1" customWidth="1"/>
    <col min="14847" max="14847" width="11.625" style="6" bestFit="1" customWidth="1"/>
    <col min="14848" max="14848" width="16.875" style="6" customWidth="1"/>
    <col min="14849" max="14849" width="13.25" style="6" customWidth="1"/>
    <col min="14850" max="14850" width="18.375" style="6" bestFit="1" customWidth="1"/>
    <col min="14851" max="14851" width="15" style="6" bestFit="1" customWidth="1"/>
    <col min="14852" max="14852" width="14.75" style="6" bestFit="1" customWidth="1"/>
    <col min="14853" max="14853" width="14.625" style="6" bestFit="1" customWidth="1"/>
    <col min="14854" max="14854" width="13.75" style="6" bestFit="1" customWidth="1"/>
    <col min="14855" max="14855" width="14.25" style="6" bestFit="1" customWidth="1"/>
    <col min="14856" max="14856" width="15.125" style="6" customWidth="1"/>
    <col min="14857" max="14857" width="20.5" style="6" bestFit="1" customWidth="1"/>
    <col min="14858" max="14858" width="27.875" style="6" bestFit="1" customWidth="1"/>
    <col min="14859" max="14859" width="6.875" style="6" bestFit="1" customWidth="1"/>
    <col min="14860" max="14860" width="5" style="6" bestFit="1" customWidth="1"/>
    <col min="14861" max="14861" width="8" style="6" bestFit="1" customWidth="1"/>
    <col min="14862" max="14862" width="11.875" style="6" bestFit="1" customWidth="1"/>
    <col min="14863" max="15091" width="9" style="6"/>
    <col min="15092" max="15092" width="3.875" style="6" bestFit="1" customWidth="1"/>
    <col min="15093" max="15093" width="16" style="6" bestFit="1" customWidth="1"/>
    <col min="15094" max="15094" width="16.625" style="6" bestFit="1" customWidth="1"/>
    <col min="15095" max="15095" width="13.5" style="6" bestFit="1" customWidth="1"/>
    <col min="15096" max="15097" width="10.875" style="6" bestFit="1" customWidth="1"/>
    <col min="15098" max="15098" width="6.25" style="6" bestFit="1" customWidth="1"/>
    <col min="15099" max="15099" width="8.875" style="6" bestFit="1" customWidth="1"/>
    <col min="15100" max="15100" width="13.875" style="6" bestFit="1" customWidth="1"/>
    <col min="15101" max="15101" width="13.25" style="6" bestFit="1" customWidth="1"/>
    <col min="15102" max="15102" width="16" style="6" bestFit="1" customWidth="1"/>
    <col min="15103" max="15103" width="11.625" style="6" bestFit="1" customWidth="1"/>
    <col min="15104" max="15104" width="16.875" style="6" customWidth="1"/>
    <col min="15105" max="15105" width="13.25" style="6" customWidth="1"/>
    <col min="15106" max="15106" width="18.375" style="6" bestFit="1" customWidth="1"/>
    <col min="15107" max="15107" width="15" style="6" bestFit="1" customWidth="1"/>
    <col min="15108" max="15108" width="14.75" style="6" bestFit="1" customWidth="1"/>
    <col min="15109" max="15109" width="14.625" style="6" bestFit="1" customWidth="1"/>
    <col min="15110" max="15110" width="13.75" style="6" bestFit="1" customWidth="1"/>
    <col min="15111" max="15111" width="14.25" style="6" bestFit="1" customWidth="1"/>
    <col min="15112" max="15112" width="15.125" style="6" customWidth="1"/>
    <col min="15113" max="15113" width="20.5" style="6" bestFit="1" customWidth="1"/>
    <col min="15114" max="15114" width="27.875" style="6" bestFit="1" customWidth="1"/>
    <col min="15115" max="15115" width="6.875" style="6" bestFit="1" customWidth="1"/>
    <col min="15116" max="15116" width="5" style="6" bestFit="1" customWidth="1"/>
    <col min="15117" max="15117" width="8" style="6" bestFit="1" customWidth="1"/>
    <col min="15118" max="15118" width="11.875" style="6" bestFit="1" customWidth="1"/>
    <col min="15119" max="15347" width="9" style="6"/>
    <col min="15348" max="15348" width="3.875" style="6" bestFit="1" customWidth="1"/>
    <col min="15349" max="15349" width="16" style="6" bestFit="1" customWidth="1"/>
    <col min="15350" max="15350" width="16.625" style="6" bestFit="1" customWidth="1"/>
    <col min="15351" max="15351" width="13.5" style="6" bestFit="1" customWidth="1"/>
    <col min="15352" max="15353" width="10.875" style="6" bestFit="1" customWidth="1"/>
    <col min="15354" max="15354" width="6.25" style="6" bestFit="1" customWidth="1"/>
    <col min="15355" max="15355" width="8.875" style="6" bestFit="1" customWidth="1"/>
    <col min="15356" max="15356" width="13.875" style="6" bestFit="1" customWidth="1"/>
    <col min="15357" max="15357" width="13.25" style="6" bestFit="1" customWidth="1"/>
    <col min="15358" max="15358" width="16" style="6" bestFit="1" customWidth="1"/>
    <col min="15359" max="15359" width="11.625" style="6" bestFit="1" customWidth="1"/>
    <col min="15360" max="15360" width="16.875" style="6" customWidth="1"/>
    <col min="15361" max="15361" width="13.25" style="6" customWidth="1"/>
    <col min="15362" max="15362" width="18.375" style="6" bestFit="1" customWidth="1"/>
    <col min="15363" max="15363" width="15" style="6" bestFit="1" customWidth="1"/>
    <col min="15364" max="15364" width="14.75" style="6" bestFit="1" customWidth="1"/>
    <col min="15365" max="15365" width="14.625" style="6" bestFit="1" customWidth="1"/>
    <col min="15366" max="15366" width="13.75" style="6" bestFit="1" customWidth="1"/>
    <col min="15367" max="15367" width="14.25" style="6" bestFit="1" customWidth="1"/>
    <col min="15368" max="15368" width="15.125" style="6" customWidth="1"/>
    <col min="15369" max="15369" width="20.5" style="6" bestFit="1" customWidth="1"/>
    <col min="15370" max="15370" width="27.875" style="6" bestFit="1" customWidth="1"/>
    <col min="15371" max="15371" width="6.875" style="6" bestFit="1" customWidth="1"/>
    <col min="15372" max="15372" width="5" style="6" bestFit="1" customWidth="1"/>
    <col min="15373" max="15373" width="8" style="6" bestFit="1" customWidth="1"/>
    <col min="15374" max="15374" width="11.875" style="6" bestFit="1" customWidth="1"/>
    <col min="15375" max="15603" width="9" style="6"/>
    <col min="15604" max="15604" width="3.875" style="6" bestFit="1" customWidth="1"/>
    <col min="15605" max="15605" width="16" style="6" bestFit="1" customWidth="1"/>
    <col min="15606" max="15606" width="16.625" style="6" bestFit="1" customWidth="1"/>
    <col min="15607" max="15607" width="13.5" style="6" bestFit="1" customWidth="1"/>
    <col min="15608" max="15609" width="10.875" style="6" bestFit="1" customWidth="1"/>
    <col min="15610" max="15610" width="6.25" style="6" bestFit="1" customWidth="1"/>
    <col min="15611" max="15611" width="8.875" style="6" bestFit="1" customWidth="1"/>
    <col min="15612" max="15612" width="13.875" style="6" bestFit="1" customWidth="1"/>
    <col min="15613" max="15613" width="13.25" style="6" bestFit="1" customWidth="1"/>
    <col min="15614" max="15614" width="16" style="6" bestFit="1" customWidth="1"/>
    <col min="15615" max="15615" width="11.625" style="6" bestFit="1" customWidth="1"/>
    <col min="15616" max="15616" width="16.875" style="6" customWidth="1"/>
    <col min="15617" max="15617" width="13.25" style="6" customWidth="1"/>
    <col min="15618" max="15618" width="18.375" style="6" bestFit="1" customWidth="1"/>
    <col min="15619" max="15619" width="15" style="6" bestFit="1" customWidth="1"/>
    <col min="15620" max="15620" width="14.75" style="6" bestFit="1" customWidth="1"/>
    <col min="15621" max="15621" width="14.625" style="6" bestFit="1" customWidth="1"/>
    <col min="15622" max="15622" width="13.75" style="6" bestFit="1" customWidth="1"/>
    <col min="15623" max="15623" width="14.25" style="6" bestFit="1" customWidth="1"/>
    <col min="15624" max="15624" width="15.125" style="6" customWidth="1"/>
    <col min="15625" max="15625" width="20.5" style="6" bestFit="1" customWidth="1"/>
    <col min="15626" max="15626" width="27.875" style="6" bestFit="1" customWidth="1"/>
    <col min="15627" max="15627" width="6.875" style="6" bestFit="1" customWidth="1"/>
    <col min="15628" max="15628" width="5" style="6" bestFit="1" customWidth="1"/>
    <col min="15629" max="15629" width="8" style="6" bestFit="1" customWidth="1"/>
    <col min="15630" max="15630" width="11.875" style="6" bestFit="1" customWidth="1"/>
    <col min="15631" max="15859" width="9" style="6"/>
    <col min="15860" max="15860" width="3.875" style="6" bestFit="1" customWidth="1"/>
    <col min="15861" max="15861" width="16" style="6" bestFit="1" customWidth="1"/>
    <col min="15862" max="15862" width="16.625" style="6" bestFit="1" customWidth="1"/>
    <col min="15863" max="15863" width="13.5" style="6" bestFit="1" customWidth="1"/>
    <col min="15864" max="15865" width="10.875" style="6" bestFit="1" customWidth="1"/>
    <col min="15866" max="15866" width="6.25" style="6" bestFit="1" customWidth="1"/>
    <col min="15867" max="15867" width="8.875" style="6" bestFit="1" customWidth="1"/>
    <col min="15868" max="15868" width="13.875" style="6" bestFit="1" customWidth="1"/>
    <col min="15869" max="15869" width="13.25" style="6" bestFit="1" customWidth="1"/>
    <col min="15870" max="15870" width="16" style="6" bestFit="1" customWidth="1"/>
    <col min="15871" max="15871" width="11.625" style="6" bestFit="1" customWidth="1"/>
    <col min="15872" max="15872" width="16.875" style="6" customWidth="1"/>
    <col min="15873" max="15873" width="13.25" style="6" customWidth="1"/>
    <col min="15874" max="15874" width="18.375" style="6" bestFit="1" customWidth="1"/>
    <col min="15875" max="15875" width="15" style="6" bestFit="1" customWidth="1"/>
    <col min="15876" max="15876" width="14.75" style="6" bestFit="1" customWidth="1"/>
    <col min="15877" max="15877" width="14.625" style="6" bestFit="1" customWidth="1"/>
    <col min="15878" max="15878" width="13.75" style="6" bestFit="1" customWidth="1"/>
    <col min="15879" max="15879" width="14.25" style="6" bestFit="1" customWidth="1"/>
    <col min="15880" max="15880" width="15.125" style="6" customWidth="1"/>
    <col min="15881" max="15881" width="20.5" style="6" bestFit="1" customWidth="1"/>
    <col min="15882" max="15882" width="27.875" style="6" bestFit="1" customWidth="1"/>
    <col min="15883" max="15883" width="6.875" style="6" bestFit="1" customWidth="1"/>
    <col min="15884" max="15884" width="5" style="6" bestFit="1" customWidth="1"/>
    <col min="15885" max="15885" width="8" style="6" bestFit="1" customWidth="1"/>
    <col min="15886" max="15886" width="11.875" style="6" bestFit="1" customWidth="1"/>
    <col min="15887" max="16115" width="9" style="6"/>
    <col min="16116" max="16116" width="3.875" style="6" bestFit="1" customWidth="1"/>
    <col min="16117" max="16117" width="16" style="6" bestFit="1" customWidth="1"/>
    <col min="16118" max="16118" width="16.625" style="6" bestFit="1" customWidth="1"/>
    <col min="16119" max="16119" width="13.5" style="6" bestFit="1" customWidth="1"/>
    <col min="16120" max="16121" width="10.875" style="6" bestFit="1" customWidth="1"/>
    <col min="16122" max="16122" width="6.25" style="6" bestFit="1" customWidth="1"/>
    <col min="16123" max="16123" width="8.875" style="6" bestFit="1" customWidth="1"/>
    <col min="16124" max="16124" width="13.875" style="6" bestFit="1" customWidth="1"/>
    <col min="16125" max="16125" width="13.25" style="6" bestFit="1" customWidth="1"/>
    <col min="16126" max="16126" width="16" style="6" bestFit="1" customWidth="1"/>
    <col min="16127" max="16127" width="11.625" style="6" bestFit="1" customWidth="1"/>
    <col min="16128" max="16128" width="16.875" style="6" customWidth="1"/>
    <col min="16129" max="16129" width="13.25" style="6" customWidth="1"/>
    <col min="16130" max="16130" width="18.375" style="6" bestFit="1" customWidth="1"/>
    <col min="16131" max="16131" width="15" style="6" bestFit="1" customWidth="1"/>
    <col min="16132" max="16132" width="14.75" style="6" bestFit="1" customWidth="1"/>
    <col min="16133" max="16133" width="14.625" style="6" bestFit="1" customWidth="1"/>
    <col min="16134" max="16134" width="13.75" style="6" bestFit="1" customWidth="1"/>
    <col min="16135" max="16135" width="14.25" style="6" bestFit="1" customWidth="1"/>
    <col min="16136" max="16136" width="15.125" style="6" customWidth="1"/>
    <col min="16137" max="16137" width="20.5" style="6" bestFit="1" customWidth="1"/>
    <col min="16138" max="16138" width="27.875" style="6" bestFit="1" customWidth="1"/>
    <col min="16139" max="16139" width="6.875" style="6" bestFit="1" customWidth="1"/>
    <col min="16140" max="16140" width="5" style="6" bestFit="1" customWidth="1"/>
    <col min="16141" max="16141" width="8" style="6" bestFit="1" customWidth="1"/>
    <col min="16142" max="16142" width="11.875" style="6" bestFit="1" customWidth="1"/>
    <col min="16143" max="16384" width="9" style="6"/>
  </cols>
  <sheetData>
    <row r="1" spans="1:31" ht="18.75">
      <c r="K1" s="23" t="s">
        <v>338</v>
      </c>
    </row>
    <row r="2" spans="1:31" ht="18.75">
      <c r="K2" s="14" t="s">
        <v>1</v>
      </c>
    </row>
    <row r="3" spans="1:31" ht="18.75">
      <c r="J3" s="348" t="s">
        <v>658</v>
      </c>
      <c r="K3" s="348"/>
      <c r="L3" s="216"/>
    </row>
    <row r="4" spans="1:31" s="103" customFormat="1" ht="16.5">
      <c r="A4" s="471" t="s">
        <v>485</v>
      </c>
      <c r="B4" s="471"/>
      <c r="C4" s="471"/>
      <c r="D4" s="471"/>
      <c r="E4" s="471"/>
      <c r="F4" s="471"/>
      <c r="G4" s="471"/>
      <c r="H4" s="471"/>
      <c r="I4" s="471"/>
      <c r="J4" s="471"/>
      <c r="K4" s="471"/>
      <c r="L4" s="7"/>
      <c r="M4" s="7"/>
      <c r="N4" s="7"/>
    </row>
    <row r="5" spans="1:31">
      <c r="B5" s="6"/>
      <c r="C5" s="6"/>
      <c r="D5" s="6"/>
      <c r="E5" s="6"/>
      <c r="F5" s="6"/>
      <c r="G5" s="6"/>
      <c r="H5" s="6"/>
      <c r="I5" s="6"/>
      <c r="J5" s="6"/>
      <c r="K5" s="6"/>
      <c r="L5" s="8"/>
      <c r="M5" s="8"/>
    </row>
    <row r="6" spans="1:31" s="88" customFormat="1" ht="15.75">
      <c r="A6" s="451" t="s">
        <v>804</v>
      </c>
      <c r="B6" s="451"/>
      <c r="C6" s="451"/>
      <c r="D6" s="451"/>
      <c r="E6" s="451"/>
      <c r="F6" s="451"/>
      <c r="G6" s="451"/>
      <c r="H6" s="451"/>
      <c r="I6" s="451"/>
      <c r="J6" s="451"/>
      <c r="K6" s="451"/>
      <c r="L6" s="96"/>
      <c r="M6" s="96"/>
      <c r="N6" s="96"/>
      <c r="O6" s="96"/>
      <c r="P6" s="96"/>
      <c r="Q6" s="96"/>
      <c r="R6" s="96"/>
      <c r="S6" s="96"/>
      <c r="T6" s="96"/>
      <c r="U6" s="96"/>
      <c r="V6" s="96"/>
      <c r="W6" s="96"/>
      <c r="X6" s="96"/>
      <c r="Y6" s="96"/>
      <c r="Z6" s="96"/>
      <c r="AA6" s="96"/>
      <c r="AB6" s="96"/>
      <c r="AC6" s="96"/>
      <c r="AD6" s="96"/>
      <c r="AE6" s="96"/>
    </row>
    <row r="7" spans="1:31" s="88" customFormat="1" ht="15.75">
      <c r="A7" s="370" t="s">
        <v>316</v>
      </c>
      <c r="B7" s="370"/>
      <c r="C7" s="370"/>
      <c r="D7" s="370"/>
      <c r="E7" s="370"/>
      <c r="F7" s="370"/>
      <c r="G7" s="370"/>
      <c r="H7" s="370"/>
      <c r="I7" s="370"/>
      <c r="J7" s="370"/>
      <c r="K7" s="370"/>
      <c r="L7" s="91"/>
      <c r="M7" s="91"/>
      <c r="N7" s="91"/>
      <c r="O7" s="91"/>
      <c r="P7" s="91"/>
      <c r="Q7" s="91"/>
      <c r="R7" s="91"/>
      <c r="S7" s="91"/>
      <c r="T7" s="91"/>
      <c r="U7" s="91"/>
      <c r="V7" s="91"/>
      <c r="W7" s="91"/>
      <c r="X7" s="91"/>
      <c r="Y7" s="91"/>
      <c r="Z7" s="91"/>
      <c r="AA7" s="91"/>
      <c r="AB7" s="91"/>
      <c r="AC7" s="91"/>
      <c r="AD7" s="91"/>
      <c r="AE7" s="91"/>
    </row>
    <row r="8" spans="1:31" s="88" customFormat="1" ht="16.5">
      <c r="A8" s="103"/>
      <c r="B8" s="103"/>
      <c r="C8" s="103"/>
      <c r="D8" s="103"/>
      <c r="E8" s="103"/>
      <c r="F8" s="103"/>
      <c r="G8" s="103"/>
      <c r="H8" s="103"/>
      <c r="I8" s="103"/>
      <c r="J8" s="103"/>
      <c r="K8" s="103"/>
      <c r="L8" s="11"/>
      <c r="M8" s="11"/>
      <c r="N8" s="11"/>
      <c r="O8" s="11"/>
      <c r="P8" s="11"/>
      <c r="Q8" s="11"/>
      <c r="R8" s="11"/>
      <c r="S8" s="11"/>
      <c r="T8" s="11"/>
      <c r="U8" s="11"/>
      <c r="V8" s="11"/>
      <c r="W8" s="11"/>
      <c r="X8" s="11"/>
      <c r="Y8" s="11"/>
      <c r="Z8" s="11"/>
      <c r="AA8" s="11"/>
      <c r="AB8" s="11"/>
      <c r="AC8" s="11"/>
      <c r="AD8" s="11"/>
      <c r="AE8" s="11"/>
    </row>
    <row r="9" spans="1:31" ht="15.75">
      <c r="A9" s="371" t="s">
        <v>805</v>
      </c>
      <c r="B9" s="371"/>
      <c r="C9" s="371"/>
      <c r="D9" s="371"/>
      <c r="E9" s="371"/>
      <c r="F9" s="371"/>
      <c r="G9" s="371"/>
      <c r="H9" s="371"/>
      <c r="I9" s="371"/>
      <c r="J9" s="371"/>
      <c r="K9" s="371"/>
      <c r="L9" s="8"/>
      <c r="M9" s="8"/>
    </row>
    <row r="10" spans="1:31">
      <c r="A10" s="16"/>
      <c r="B10" s="10"/>
      <c r="C10" s="10"/>
      <c r="D10" s="10"/>
      <c r="E10" s="10"/>
      <c r="F10" s="10"/>
      <c r="G10" s="10"/>
      <c r="H10" s="10"/>
      <c r="I10" s="10"/>
      <c r="L10" s="8"/>
      <c r="M10" s="8"/>
    </row>
    <row r="11" spans="1:31" s="9" customFormat="1" ht="81.75" customHeight="1">
      <c r="A11" s="489" t="s">
        <v>167</v>
      </c>
      <c r="B11" s="489" t="s">
        <v>31</v>
      </c>
      <c r="C11" s="489" t="s">
        <v>4</v>
      </c>
      <c r="D11" s="489" t="s">
        <v>366</v>
      </c>
      <c r="E11" s="475" t="s">
        <v>367</v>
      </c>
      <c r="F11" s="523" t="s">
        <v>809</v>
      </c>
      <c r="G11" s="473" t="s">
        <v>806</v>
      </c>
      <c r="H11" s="473"/>
      <c r="I11" s="489" t="s">
        <v>71</v>
      </c>
      <c r="J11" s="356" t="s">
        <v>74</v>
      </c>
      <c r="K11" s="356"/>
      <c r="L11" s="7"/>
      <c r="M11" s="7"/>
      <c r="N11" s="7"/>
      <c r="O11" s="6"/>
      <c r="P11" s="6"/>
      <c r="Q11" s="6"/>
      <c r="R11" s="6"/>
      <c r="S11" s="6"/>
      <c r="T11" s="6"/>
      <c r="U11" s="6"/>
      <c r="V11" s="6"/>
      <c r="W11" s="6"/>
      <c r="X11" s="6"/>
    </row>
    <row r="12" spans="1:31" s="9" customFormat="1" ht="296.25" customHeight="1">
      <c r="A12" s="491"/>
      <c r="B12" s="491"/>
      <c r="C12" s="491"/>
      <c r="D12" s="491"/>
      <c r="E12" s="475"/>
      <c r="F12" s="524"/>
      <c r="G12" s="215" t="s">
        <v>807</v>
      </c>
      <c r="H12" s="161" t="s">
        <v>641</v>
      </c>
      <c r="I12" s="491"/>
      <c r="J12" s="131" t="s">
        <v>126</v>
      </c>
      <c r="K12" s="131" t="s">
        <v>127</v>
      </c>
      <c r="L12" s="7"/>
      <c r="M12" s="7"/>
      <c r="N12" s="7"/>
      <c r="O12" s="6"/>
      <c r="Q12" s="6"/>
      <c r="R12" s="6"/>
      <c r="S12" s="6"/>
      <c r="T12" s="6"/>
      <c r="U12" s="6"/>
      <c r="V12" s="6"/>
      <c r="W12" s="6"/>
      <c r="X12" s="6"/>
    </row>
    <row r="13" spans="1:31" s="9" customFormat="1" ht="15" customHeight="1">
      <c r="A13" s="39">
        <v>1</v>
      </c>
      <c r="B13" s="39">
        <v>2</v>
      </c>
      <c r="C13" s="39">
        <v>3</v>
      </c>
      <c r="D13" s="39">
        <v>4</v>
      </c>
      <c r="E13" s="39">
        <v>5</v>
      </c>
      <c r="F13" s="39">
        <v>6</v>
      </c>
      <c r="G13" s="39">
        <v>7</v>
      </c>
      <c r="H13" s="39">
        <v>8</v>
      </c>
      <c r="I13" s="39">
        <v>9</v>
      </c>
      <c r="J13" s="39">
        <v>10</v>
      </c>
      <c r="K13" s="39">
        <v>11</v>
      </c>
      <c r="L13" s="7"/>
      <c r="M13" s="7"/>
      <c r="N13" s="7"/>
      <c r="O13" s="6"/>
      <c r="P13" s="6"/>
      <c r="Q13" s="6"/>
      <c r="R13" s="6"/>
      <c r="S13" s="6"/>
      <c r="T13" s="6"/>
      <c r="U13" s="6"/>
      <c r="V13" s="6"/>
      <c r="W13" s="6"/>
      <c r="X13" s="6"/>
    </row>
    <row r="14" spans="1:31" s="272" customFormat="1" ht="49.5">
      <c r="A14" s="263"/>
      <c r="B14" s="283" t="s">
        <v>739</v>
      </c>
      <c r="C14" s="265" t="s">
        <v>725</v>
      </c>
      <c r="D14" s="269">
        <v>2024</v>
      </c>
      <c r="E14" s="269">
        <v>2024</v>
      </c>
      <c r="F14" s="267" t="s">
        <v>606</v>
      </c>
      <c r="G14" s="267" t="s">
        <v>606</v>
      </c>
      <c r="H14" s="267" t="s">
        <v>606</v>
      </c>
      <c r="I14" s="267" t="s">
        <v>808</v>
      </c>
      <c r="J14" s="267" t="s">
        <v>606</v>
      </c>
      <c r="K14" s="267" t="s">
        <v>606</v>
      </c>
      <c r="L14" s="284"/>
      <c r="M14" s="284"/>
      <c r="N14" s="284"/>
    </row>
    <row r="15" spans="1:31" s="272" customFormat="1" ht="47.25">
      <c r="A15" s="273" t="s">
        <v>524</v>
      </c>
      <c r="B15" s="274" t="s">
        <v>677</v>
      </c>
      <c r="C15" s="265" t="s">
        <v>725</v>
      </c>
      <c r="D15" s="267">
        <v>2024</v>
      </c>
      <c r="E15" s="267">
        <v>2024</v>
      </c>
      <c r="F15" s="267" t="s">
        <v>606</v>
      </c>
      <c r="G15" s="267" t="s">
        <v>606</v>
      </c>
      <c r="H15" s="267" t="s">
        <v>606</v>
      </c>
      <c r="I15" s="267" t="s">
        <v>808</v>
      </c>
      <c r="J15" s="267" t="s">
        <v>606</v>
      </c>
      <c r="K15" s="267" t="s">
        <v>606</v>
      </c>
      <c r="L15" s="284"/>
      <c r="M15" s="284"/>
      <c r="N15" s="284"/>
    </row>
    <row r="16" spans="1:31" s="272" customFormat="1" ht="99" customHeight="1">
      <c r="A16" s="273" t="s">
        <v>529</v>
      </c>
      <c r="B16" s="274" t="s">
        <v>735</v>
      </c>
      <c r="C16" s="265" t="s">
        <v>725</v>
      </c>
      <c r="D16" s="267">
        <v>2020</v>
      </c>
      <c r="E16" s="267">
        <v>2020</v>
      </c>
      <c r="F16" s="267" t="s">
        <v>606</v>
      </c>
      <c r="G16" s="267" t="s">
        <v>606</v>
      </c>
      <c r="H16" s="267" t="s">
        <v>606</v>
      </c>
      <c r="I16" s="267" t="s">
        <v>808</v>
      </c>
      <c r="J16" s="267" t="s">
        <v>606</v>
      </c>
      <c r="K16" s="267" t="s">
        <v>606</v>
      </c>
      <c r="L16" s="284"/>
      <c r="M16" s="284"/>
      <c r="N16" s="284"/>
    </row>
    <row r="17" spans="1:18" s="217" customFormat="1" ht="83.25" customHeight="1">
      <c r="A17" s="275" t="s">
        <v>576</v>
      </c>
      <c r="B17" s="276" t="s">
        <v>675</v>
      </c>
      <c r="C17" s="277" t="s">
        <v>726</v>
      </c>
      <c r="D17" s="279">
        <v>2020</v>
      </c>
      <c r="E17" s="279">
        <v>2020</v>
      </c>
      <c r="F17" s="279" t="s">
        <v>606</v>
      </c>
      <c r="G17" s="279" t="s">
        <v>606</v>
      </c>
      <c r="H17" s="279" t="s">
        <v>606</v>
      </c>
      <c r="I17" s="267" t="s">
        <v>808</v>
      </c>
      <c r="J17" s="279" t="s">
        <v>606</v>
      </c>
      <c r="K17" s="279" t="s">
        <v>606</v>
      </c>
      <c r="L17" s="232"/>
      <c r="M17" s="232"/>
      <c r="N17" s="232"/>
    </row>
    <row r="18" spans="1:18" s="272" customFormat="1" ht="69" customHeight="1">
      <c r="A18" s="273" t="s">
        <v>530</v>
      </c>
      <c r="B18" s="274" t="s">
        <v>736</v>
      </c>
      <c r="C18" s="265" t="s">
        <v>725</v>
      </c>
      <c r="D18" s="267">
        <v>2024</v>
      </c>
      <c r="E18" s="267">
        <v>2024</v>
      </c>
      <c r="F18" s="267" t="s">
        <v>606</v>
      </c>
      <c r="G18" s="267" t="s">
        <v>606</v>
      </c>
      <c r="H18" s="267" t="s">
        <v>606</v>
      </c>
      <c r="I18" s="267" t="s">
        <v>808</v>
      </c>
      <c r="J18" s="267" t="s">
        <v>606</v>
      </c>
      <c r="K18" s="267" t="s">
        <v>606</v>
      </c>
      <c r="L18" s="284"/>
      <c r="M18" s="284"/>
      <c r="N18" s="284"/>
    </row>
    <row r="19" spans="1:18" s="217" customFormat="1" ht="72.75" customHeight="1">
      <c r="A19" s="275" t="s">
        <v>580</v>
      </c>
      <c r="B19" s="276" t="s">
        <v>672</v>
      </c>
      <c r="C19" s="277" t="s">
        <v>727</v>
      </c>
      <c r="D19" s="279">
        <v>2020</v>
      </c>
      <c r="E19" s="279">
        <v>2020</v>
      </c>
      <c r="F19" s="279" t="s">
        <v>606</v>
      </c>
      <c r="G19" s="279" t="s">
        <v>606</v>
      </c>
      <c r="H19" s="279" t="s">
        <v>606</v>
      </c>
      <c r="I19" s="267" t="s">
        <v>808</v>
      </c>
      <c r="J19" s="279" t="s">
        <v>606</v>
      </c>
      <c r="K19" s="279" t="s">
        <v>606</v>
      </c>
      <c r="L19" s="232"/>
      <c r="M19" s="232"/>
      <c r="N19" s="232"/>
    </row>
    <row r="20" spans="1:18" s="272" customFormat="1" ht="70.5" customHeight="1">
      <c r="A20" s="275" t="s">
        <v>580</v>
      </c>
      <c r="B20" s="276" t="s">
        <v>667</v>
      </c>
      <c r="C20" s="277" t="s">
        <v>730</v>
      </c>
      <c r="D20" s="279">
        <v>2021</v>
      </c>
      <c r="E20" s="279">
        <v>2021</v>
      </c>
      <c r="F20" s="279" t="s">
        <v>606</v>
      </c>
      <c r="G20" s="279" t="s">
        <v>606</v>
      </c>
      <c r="H20" s="279" t="s">
        <v>606</v>
      </c>
      <c r="I20" s="267" t="s">
        <v>808</v>
      </c>
      <c r="J20" s="279" t="s">
        <v>606</v>
      </c>
      <c r="K20" s="279" t="s">
        <v>606</v>
      </c>
      <c r="L20" s="284"/>
      <c r="M20" s="284"/>
      <c r="N20" s="284"/>
    </row>
    <row r="21" spans="1:18" s="217" customFormat="1" ht="75" customHeight="1">
      <c r="A21" s="275" t="s">
        <v>580</v>
      </c>
      <c r="B21" s="276" t="s">
        <v>668</v>
      </c>
      <c r="C21" s="277" t="s">
        <v>731</v>
      </c>
      <c r="D21" s="279">
        <v>2022</v>
      </c>
      <c r="E21" s="279">
        <v>2022</v>
      </c>
      <c r="F21" s="279" t="s">
        <v>606</v>
      </c>
      <c r="G21" s="279" t="s">
        <v>606</v>
      </c>
      <c r="H21" s="279" t="s">
        <v>606</v>
      </c>
      <c r="I21" s="267" t="s">
        <v>808</v>
      </c>
      <c r="J21" s="279" t="s">
        <v>606</v>
      </c>
      <c r="K21" s="279" t="s">
        <v>606</v>
      </c>
      <c r="L21" s="232"/>
      <c r="M21" s="232"/>
      <c r="N21" s="232"/>
    </row>
    <row r="22" spans="1:18" s="272" customFormat="1" ht="105">
      <c r="A22" s="275" t="s">
        <v>580</v>
      </c>
      <c r="B22" s="276" t="s">
        <v>669</v>
      </c>
      <c r="C22" s="277" t="s">
        <v>732</v>
      </c>
      <c r="D22" s="279">
        <v>2024</v>
      </c>
      <c r="E22" s="279">
        <v>2024</v>
      </c>
      <c r="F22" s="279" t="s">
        <v>606</v>
      </c>
      <c r="G22" s="279" t="s">
        <v>606</v>
      </c>
      <c r="H22" s="279" t="s">
        <v>606</v>
      </c>
      <c r="I22" s="267" t="s">
        <v>808</v>
      </c>
      <c r="J22" s="279" t="s">
        <v>606</v>
      </c>
      <c r="K22" s="279" t="s">
        <v>606</v>
      </c>
      <c r="L22" s="284"/>
      <c r="M22" s="284"/>
      <c r="N22" s="284"/>
    </row>
    <row r="23" spans="1:18" s="217" customFormat="1" ht="66" customHeight="1">
      <c r="A23" s="275" t="s">
        <v>580</v>
      </c>
      <c r="B23" s="276" t="s">
        <v>671</v>
      </c>
      <c r="C23" s="277" t="s">
        <v>733</v>
      </c>
      <c r="D23" s="279">
        <v>2024</v>
      </c>
      <c r="E23" s="279">
        <v>2024</v>
      </c>
      <c r="F23" s="279" t="s">
        <v>606</v>
      </c>
      <c r="G23" s="279" t="s">
        <v>606</v>
      </c>
      <c r="H23" s="279" t="s">
        <v>606</v>
      </c>
      <c r="I23" s="267" t="s">
        <v>808</v>
      </c>
      <c r="J23" s="279" t="s">
        <v>606</v>
      </c>
      <c r="K23" s="279" t="s">
        <v>606</v>
      </c>
      <c r="L23" s="232"/>
      <c r="M23" s="232"/>
      <c r="N23" s="232"/>
    </row>
    <row r="24" spans="1:18" s="217" customFormat="1" ht="69" customHeight="1">
      <c r="A24" s="275" t="s">
        <v>580</v>
      </c>
      <c r="B24" s="276" t="s">
        <v>670</v>
      </c>
      <c r="C24" s="277" t="s">
        <v>734</v>
      </c>
      <c r="D24" s="279">
        <v>2024</v>
      </c>
      <c r="E24" s="279">
        <v>2024</v>
      </c>
      <c r="F24" s="279" t="s">
        <v>606</v>
      </c>
      <c r="G24" s="279" t="s">
        <v>606</v>
      </c>
      <c r="H24" s="279" t="s">
        <v>606</v>
      </c>
      <c r="I24" s="267" t="s">
        <v>808</v>
      </c>
      <c r="J24" s="279" t="s">
        <v>606</v>
      </c>
      <c r="K24" s="279" t="s">
        <v>606</v>
      </c>
      <c r="L24" s="232"/>
      <c r="M24" s="232"/>
      <c r="N24" s="232"/>
    </row>
    <row r="25" spans="1:18" s="272" customFormat="1" ht="63">
      <c r="A25" s="273" t="s">
        <v>531</v>
      </c>
      <c r="B25" s="274" t="s">
        <v>737</v>
      </c>
      <c r="C25" s="265" t="s">
        <v>725</v>
      </c>
      <c r="D25" s="267">
        <v>2020</v>
      </c>
      <c r="E25" s="267">
        <v>2020</v>
      </c>
      <c r="F25" s="267" t="s">
        <v>606</v>
      </c>
      <c r="G25" s="267" t="s">
        <v>606</v>
      </c>
      <c r="H25" s="267" t="s">
        <v>606</v>
      </c>
      <c r="I25" s="267" t="s">
        <v>808</v>
      </c>
      <c r="J25" s="267" t="s">
        <v>606</v>
      </c>
      <c r="K25" s="267" t="s">
        <v>606</v>
      </c>
      <c r="L25" s="284"/>
      <c r="M25" s="284"/>
      <c r="N25" s="284"/>
    </row>
    <row r="26" spans="1:18" s="217" customFormat="1" ht="32.25" customHeight="1">
      <c r="A26" s="275" t="s">
        <v>585</v>
      </c>
      <c r="B26" s="276" t="s">
        <v>851</v>
      </c>
      <c r="C26" s="277" t="s">
        <v>728</v>
      </c>
      <c r="D26" s="279">
        <v>2020</v>
      </c>
      <c r="E26" s="279">
        <v>2020</v>
      </c>
      <c r="F26" s="279" t="s">
        <v>606</v>
      </c>
      <c r="G26" s="279" t="s">
        <v>606</v>
      </c>
      <c r="H26" s="279" t="s">
        <v>606</v>
      </c>
      <c r="I26" s="267" t="s">
        <v>808</v>
      </c>
      <c r="J26" s="279" t="s">
        <v>606</v>
      </c>
      <c r="K26" s="279" t="s">
        <v>606</v>
      </c>
      <c r="L26" s="232"/>
      <c r="M26" s="232"/>
      <c r="N26" s="232"/>
    </row>
    <row r="27" spans="1:18" s="272" customFormat="1" ht="63">
      <c r="A27" s="273" t="s">
        <v>674</v>
      </c>
      <c r="B27" s="274" t="s">
        <v>738</v>
      </c>
      <c r="C27" s="265" t="s">
        <v>725</v>
      </c>
      <c r="D27" s="267">
        <v>2020</v>
      </c>
      <c r="E27" s="267">
        <v>2020</v>
      </c>
      <c r="F27" s="267" t="s">
        <v>606</v>
      </c>
      <c r="G27" s="267" t="s">
        <v>606</v>
      </c>
      <c r="H27" s="267" t="s">
        <v>606</v>
      </c>
      <c r="I27" s="267" t="s">
        <v>808</v>
      </c>
      <c r="J27" s="267" t="s">
        <v>606</v>
      </c>
      <c r="K27" s="267" t="s">
        <v>606</v>
      </c>
      <c r="L27" s="284"/>
      <c r="M27" s="284"/>
      <c r="N27" s="284"/>
    </row>
    <row r="28" spans="1:18" s="217" customFormat="1" ht="84" customHeight="1">
      <c r="A28" s="275" t="s">
        <v>674</v>
      </c>
      <c r="B28" s="276" t="s">
        <v>676</v>
      </c>
      <c r="C28" s="277" t="s">
        <v>729</v>
      </c>
      <c r="D28" s="279">
        <v>2020</v>
      </c>
      <c r="E28" s="279">
        <v>2020</v>
      </c>
      <c r="F28" s="279" t="s">
        <v>606</v>
      </c>
      <c r="G28" s="279" t="s">
        <v>606</v>
      </c>
      <c r="H28" s="279" t="s">
        <v>606</v>
      </c>
      <c r="I28" s="267" t="s">
        <v>808</v>
      </c>
      <c r="J28" s="279" t="s">
        <v>606</v>
      </c>
      <c r="K28" s="279" t="s">
        <v>606</v>
      </c>
      <c r="L28" s="232"/>
      <c r="M28" s="232"/>
      <c r="N28" s="232"/>
    </row>
    <row r="29" spans="1:18" s="217" customFormat="1">
      <c r="A29" s="285"/>
      <c r="B29" s="286"/>
      <c r="C29" s="286"/>
      <c r="D29" s="286"/>
      <c r="E29" s="286"/>
      <c r="F29" s="286"/>
      <c r="G29" s="286"/>
      <c r="H29" s="286"/>
      <c r="I29" s="286"/>
      <c r="J29" s="287"/>
      <c r="K29" s="287"/>
      <c r="L29" s="232"/>
      <c r="M29" s="232"/>
      <c r="N29" s="232"/>
    </row>
    <row r="30" spans="1:18" s="217" customFormat="1">
      <c r="A30" s="285"/>
      <c r="B30" s="286"/>
      <c r="C30" s="286"/>
      <c r="D30" s="286"/>
      <c r="E30" s="286"/>
      <c r="F30" s="286"/>
      <c r="G30" s="286"/>
      <c r="H30" s="286"/>
      <c r="I30" s="286"/>
      <c r="J30" s="287"/>
      <c r="K30" s="287"/>
      <c r="L30" s="232"/>
      <c r="M30" s="232"/>
      <c r="N30" s="232"/>
    </row>
    <row r="31" spans="1:18" ht="35.25" customHeight="1">
      <c r="A31" s="386" t="s">
        <v>484</v>
      </c>
      <c r="B31" s="386"/>
      <c r="C31" s="386"/>
      <c r="D31" s="386"/>
      <c r="E31" s="386"/>
      <c r="F31" s="386"/>
      <c r="G31" s="386"/>
      <c r="H31" s="386"/>
      <c r="I31" s="386"/>
      <c r="J31" s="386"/>
      <c r="K31" s="386"/>
      <c r="L31" s="17"/>
      <c r="M31" s="17"/>
      <c r="N31" s="17"/>
      <c r="O31" s="17"/>
      <c r="P31" s="17"/>
      <c r="Q31" s="17"/>
      <c r="R31" s="17"/>
    </row>
  </sheetData>
  <mergeCells count="15">
    <mergeCell ref="J3:K3"/>
    <mergeCell ref="A31:K31"/>
    <mergeCell ref="A4:K4"/>
    <mergeCell ref="A6:K6"/>
    <mergeCell ref="A7:K7"/>
    <mergeCell ref="A9:K9"/>
    <mergeCell ref="J11:K11"/>
    <mergeCell ref="G11:H11"/>
    <mergeCell ref="F11:F12"/>
    <mergeCell ref="D11:D12"/>
    <mergeCell ref="C11:C12"/>
    <mergeCell ref="B11:B12"/>
    <mergeCell ref="A11:A12"/>
    <mergeCell ref="E11:E12"/>
    <mergeCell ref="I11:I12"/>
  </mergeCells>
  <pageMargins left="0.70866141732283472" right="0.70866141732283472" top="0.74803149606299213" bottom="0.74803149606299213" header="0.31496062992125984" footer="0.31496062992125984"/>
  <pageSetup paperSize="8" scale="46" orientation="landscape" r:id="rId1"/>
</worksheet>
</file>

<file path=xl/worksheets/sheet2.xml><?xml version="1.0" encoding="utf-8"?>
<worksheet xmlns="http://schemas.openxmlformats.org/spreadsheetml/2006/main" xmlns:r="http://schemas.openxmlformats.org/officeDocument/2006/relationships">
  <sheetPr>
    <tabColor theme="0"/>
    <pageSetUpPr fitToPage="1"/>
  </sheetPr>
  <dimension ref="A1:BF25"/>
  <sheetViews>
    <sheetView view="pageBreakPreview" zoomScale="90" zoomScaleNormal="100" zoomScaleSheetLayoutView="90" workbookViewId="0">
      <selection activeCell="AL1" sqref="A1:XFD3"/>
    </sheetView>
  </sheetViews>
  <sheetFormatPr defaultRowHeight="12"/>
  <cols>
    <col min="1" max="1" width="9.75" style="22" customWidth="1"/>
    <col min="2" max="2" width="33.875" style="22" customWidth="1"/>
    <col min="3" max="3" width="16.5" style="22" customWidth="1"/>
    <col min="4" max="45" width="8.125" style="22" customWidth="1"/>
    <col min="46" max="16384" width="9" style="22"/>
  </cols>
  <sheetData>
    <row r="1" spans="1:58" s="188" customFormat="1" ht="18.75">
      <c r="AS1" s="295" t="s">
        <v>253</v>
      </c>
    </row>
    <row r="2" spans="1:58" s="188" customFormat="1" ht="18.75">
      <c r="J2" s="336"/>
      <c r="K2" s="350"/>
      <c r="L2" s="350"/>
      <c r="M2" s="350"/>
      <c r="N2" s="350"/>
      <c r="O2" s="336"/>
      <c r="AS2" s="248" t="s">
        <v>1</v>
      </c>
    </row>
    <row r="3" spans="1:58" s="188" customFormat="1" ht="18.75">
      <c r="J3" s="322"/>
      <c r="K3" s="322"/>
      <c r="L3" s="322"/>
      <c r="M3" s="322"/>
      <c r="N3" s="322"/>
      <c r="O3" s="322"/>
      <c r="AP3" s="348" t="s">
        <v>658</v>
      </c>
      <c r="AQ3" s="348"/>
      <c r="AR3" s="348"/>
      <c r="AS3" s="348"/>
    </row>
    <row r="4" spans="1:58" s="188" customFormat="1" ht="18.75">
      <c r="A4" s="351" t="s">
        <v>661</v>
      </c>
      <c r="B4" s="351"/>
      <c r="C4" s="351"/>
      <c r="D4" s="351"/>
      <c r="E4" s="351"/>
      <c r="F4" s="351"/>
      <c r="G4" s="351"/>
      <c r="H4" s="351"/>
      <c r="I4" s="351"/>
      <c r="J4" s="351"/>
      <c r="K4" s="351"/>
      <c r="L4" s="351"/>
      <c r="M4" s="351"/>
      <c r="N4" s="351"/>
      <c r="O4" s="351"/>
      <c r="P4" s="351"/>
      <c r="Q4" s="351"/>
      <c r="R4" s="351"/>
      <c r="S4" s="351"/>
      <c r="T4" s="351"/>
      <c r="U4" s="351"/>
      <c r="V4" s="351"/>
      <c r="W4" s="351"/>
      <c r="X4" s="351"/>
      <c r="Y4" s="351"/>
      <c r="Z4" s="351"/>
      <c r="AA4" s="351"/>
      <c r="AB4" s="351"/>
      <c r="AC4" s="351"/>
      <c r="AD4" s="351"/>
      <c r="AE4" s="351"/>
      <c r="AF4" s="351"/>
      <c r="AG4" s="351"/>
      <c r="AH4" s="351"/>
      <c r="AI4" s="351"/>
      <c r="AJ4" s="351"/>
      <c r="AK4" s="351"/>
      <c r="AL4" s="351"/>
      <c r="AM4" s="351"/>
      <c r="AN4" s="351"/>
      <c r="AO4" s="351"/>
      <c r="AP4" s="351"/>
      <c r="AQ4" s="351"/>
      <c r="AR4" s="351"/>
      <c r="AS4" s="351"/>
    </row>
    <row r="5" spans="1:58" s="188" customFormat="1" ht="18.75">
      <c r="A5" s="349" t="s">
        <v>663</v>
      </c>
      <c r="B5" s="349"/>
      <c r="C5" s="349"/>
      <c r="D5" s="349"/>
      <c r="E5" s="349"/>
      <c r="F5" s="349"/>
      <c r="G5" s="349"/>
      <c r="H5" s="349"/>
      <c r="I5" s="349"/>
      <c r="J5" s="349"/>
      <c r="K5" s="349"/>
      <c r="L5" s="349"/>
      <c r="M5" s="349"/>
      <c r="N5" s="349"/>
      <c r="O5" s="349"/>
      <c r="P5" s="349"/>
      <c r="Q5" s="349"/>
      <c r="R5" s="349"/>
      <c r="S5" s="349"/>
      <c r="T5" s="349"/>
      <c r="U5" s="349"/>
      <c r="V5" s="349"/>
      <c r="W5" s="349"/>
      <c r="X5" s="349"/>
      <c r="Y5" s="349"/>
      <c r="Z5" s="349"/>
      <c r="AA5" s="349"/>
      <c r="AB5" s="349"/>
      <c r="AC5" s="349"/>
      <c r="AD5" s="349"/>
      <c r="AE5" s="349"/>
      <c r="AF5" s="349"/>
      <c r="AG5" s="349"/>
      <c r="AH5" s="349"/>
      <c r="AI5" s="349"/>
      <c r="AJ5" s="349"/>
      <c r="AK5" s="349"/>
      <c r="AL5" s="349"/>
      <c r="AM5" s="349"/>
      <c r="AN5" s="349"/>
      <c r="AO5" s="349"/>
      <c r="AP5" s="349"/>
      <c r="AQ5" s="349"/>
      <c r="AR5" s="349"/>
      <c r="AS5" s="349"/>
    </row>
    <row r="6" spans="1:58" s="188" customFormat="1" ht="15.75" customHeight="1"/>
    <row r="7" spans="1:58" s="188" customFormat="1" ht="21.75" customHeight="1">
      <c r="A7" s="352" t="s">
        <v>660</v>
      </c>
      <c r="B7" s="352"/>
      <c r="C7" s="352"/>
      <c r="D7" s="352"/>
      <c r="E7" s="352"/>
      <c r="F7" s="352"/>
      <c r="G7" s="352"/>
      <c r="H7" s="352"/>
      <c r="I7" s="352"/>
      <c r="J7" s="352"/>
      <c r="K7" s="352"/>
      <c r="L7" s="352"/>
      <c r="M7" s="352"/>
      <c r="N7" s="352"/>
      <c r="O7" s="352"/>
      <c r="P7" s="352"/>
      <c r="Q7" s="352"/>
      <c r="R7" s="352"/>
      <c r="S7" s="352"/>
      <c r="T7" s="352"/>
      <c r="U7" s="352"/>
      <c r="V7" s="352"/>
      <c r="W7" s="352"/>
      <c r="X7" s="352"/>
      <c r="Y7" s="352"/>
      <c r="Z7" s="352"/>
      <c r="AA7" s="352"/>
      <c r="AB7" s="352"/>
      <c r="AC7" s="352"/>
      <c r="AD7" s="352"/>
      <c r="AE7" s="352"/>
      <c r="AF7" s="352"/>
      <c r="AG7" s="352"/>
      <c r="AH7" s="352"/>
      <c r="AI7" s="352"/>
      <c r="AJ7" s="352"/>
      <c r="AK7" s="352"/>
      <c r="AL7" s="352"/>
      <c r="AM7" s="352"/>
      <c r="AN7" s="352"/>
      <c r="AO7" s="352"/>
      <c r="AP7" s="352"/>
      <c r="AQ7" s="352"/>
      <c r="AR7" s="352"/>
      <c r="AS7" s="352"/>
    </row>
    <row r="8" spans="1:58" s="188" customFormat="1" ht="15.75" customHeight="1">
      <c r="A8" s="353" t="s">
        <v>299</v>
      </c>
      <c r="B8" s="353"/>
      <c r="C8" s="353"/>
      <c r="D8" s="353"/>
      <c r="E8" s="353"/>
      <c r="F8" s="353"/>
      <c r="G8" s="353"/>
      <c r="H8" s="353"/>
      <c r="I8" s="353"/>
      <c r="J8" s="353"/>
      <c r="K8" s="353"/>
      <c r="L8" s="353"/>
      <c r="M8" s="353"/>
      <c r="N8" s="353"/>
      <c r="O8" s="353"/>
      <c r="P8" s="353"/>
      <c r="Q8" s="353"/>
      <c r="R8" s="353"/>
      <c r="S8" s="353"/>
      <c r="T8" s="353"/>
      <c r="U8" s="353"/>
      <c r="V8" s="353"/>
      <c r="W8" s="353"/>
      <c r="X8" s="353"/>
      <c r="Y8" s="353"/>
      <c r="Z8" s="353"/>
      <c r="AA8" s="353"/>
      <c r="AB8" s="353"/>
      <c r="AC8" s="353"/>
      <c r="AD8" s="353"/>
      <c r="AE8" s="353"/>
      <c r="AF8" s="353"/>
      <c r="AG8" s="353"/>
      <c r="AH8" s="353"/>
      <c r="AI8" s="353"/>
      <c r="AJ8" s="353"/>
      <c r="AK8" s="353"/>
      <c r="AL8" s="353"/>
      <c r="AM8" s="353"/>
      <c r="AN8" s="353"/>
      <c r="AO8" s="353"/>
      <c r="AP8" s="353"/>
      <c r="AQ8" s="353"/>
      <c r="AR8" s="353"/>
      <c r="AS8" s="353"/>
    </row>
    <row r="9" spans="1:58" s="188" customFormat="1"/>
    <row r="10" spans="1:58" s="188" customFormat="1" ht="23.25" customHeight="1">
      <c r="A10" s="352" t="s">
        <v>662</v>
      </c>
      <c r="B10" s="352"/>
      <c r="C10" s="352"/>
      <c r="D10" s="352"/>
      <c r="E10" s="352"/>
      <c r="F10" s="352"/>
      <c r="G10" s="352"/>
      <c r="H10" s="352"/>
      <c r="I10" s="352"/>
      <c r="J10" s="352"/>
      <c r="K10" s="352"/>
      <c r="L10" s="352"/>
      <c r="M10" s="352"/>
      <c r="N10" s="352"/>
      <c r="O10" s="352"/>
      <c r="P10" s="352"/>
      <c r="Q10" s="352"/>
      <c r="R10" s="352"/>
      <c r="S10" s="352"/>
      <c r="T10" s="352"/>
      <c r="U10" s="352"/>
      <c r="V10" s="352"/>
      <c r="W10" s="352"/>
      <c r="X10" s="352"/>
      <c r="Y10" s="352"/>
      <c r="Z10" s="352"/>
      <c r="AA10" s="352"/>
      <c r="AB10" s="352"/>
      <c r="AC10" s="352"/>
      <c r="AD10" s="352"/>
      <c r="AE10" s="352"/>
      <c r="AF10" s="352"/>
      <c r="AG10" s="352"/>
      <c r="AH10" s="352"/>
      <c r="AI10" s="352"/>
      <c r="AJ10" s="352"/>
      <c r="AK10" s="352"/>
      <c r="AL10" s="352"/>
      <c r="AM10" s="352"/>
      <c r="AN10" s="352"/>
      <c r="AO10" s="352"/>
      <c r="AP10" s="352"/>
      <c r="AQ10" s="352"/>
      <c r="AR10" s="352"/>
      <c r="AS10" s="352"/>
    </row>
    <row r="11" spans="1:58" s="188" customFormat="1" ht="15" customHeight="1">
      <c r="A11" s="321"/>
      <c r="B11" s="321"/>
      <c r="C11" s="321"/>
      <c r="D11" s="321"/>
      <c r="E11" s="321"/>
      <c r="F11" s="321"/>
      <c r="G11" s="321"/>
      <c r="H11" s="321"/>
      <c r="I11" s="321"/>
      <c r="J11" s="321"/>
      <c r="K11" s="321"/>
      <c r="L11" s="321"/>
      <c r="M11" s="321"/>
      <c r="N11" s="321"/>
      <c r="O11" s="321"/>
      <c r="P11" s="252"/>
      <c r="Q11" s="252"/>
      <c r="R11" s="252"/>
      <c r="S11" s="252"/>
      <c r="T11" s="252"/>
      <c r="U11" s="252"/>
      <c r="V11" s="252"/>
      <c r="W11" s="252"/>
      <c r="X11" s="252"/>
      <c r="Y11" s="252"/>
      <c r="Z11" s="252"/>
      <c r="AA11" s="252"/>
      <c r="AB11" s="252"/>
      <c r="AC11" s="252"/>
      <c r="AD11" s="252"/>
      <c r="AE11" s="252"/>
      <c r="AF11" s="252"/>
      <c r="AG11" s="252"/>
      <c r="AH11" s="321"/>
      <c r="AI11" s="321"/>
      <c r="AJ11" s="321"/>
      <c r="AK11" s="321"/>
      <c r="AL11" s="321"/>
      <c r="AM11" s="321"/>
      <c r="AN11" s="321"/>
      <c r="AO11" s="321"/>
      <c r="AP11" s="321"/>
      <c r="AQ11" s="321"/>
      <c r="AR11" s="321"/>
      <c r="AS11" s="321"/>
    </row>
    <row r="12" spans="1:58" s="322" customFormat="1" ht="15.75" customHeight="1">
      <c r="A12" s="344" t="s">
        <v>777</v>
      </c>
      <c r="B12" s="344"/>
      <c r="C12" s="344"/>
      <c r="D12" s="344"/>
      <c r="E12" s="344"/>
      <c r="F12" s="344"/>
      <c r="G12" s="344"/>
      <c r="H12" s="344"/>
      <c r="I12" s="344"/>
      <c r="J12" s="344"/>
      <c r="K12" s="344"/>
      <c r="L12" s="344"/>
      <c r="M12" s="344"/>
      <c r="N12" s="344"/>
      <c r="O12" s="344"/>
      <c r="P12" s="344"/>
      <c r="Q12" s="344"/>
      <c r="R12" s="344"/>
      <c r="S12" s="344"/>
      <c r="T12" s="344"/>
      <c r="U12" s="344"/>
      <c r="V12" s="344"/>
      <c r="W12" s="344"/>
      <c r="X12" s="344"/>
      <c r="Y12" s="344"/>
      <c r="Z12" s="344"/>
      <c r="AA12" s="344"/>
      <c r="AB12" s="344"/>
      <c r="AC12" s="344"/>
      <c r="AD12" s="344"/>
      <c r="AE12" s="344"/>
      <c r="AF12" s="344"/>
      <c r="AG12" s="344"/>
      <c r="AH12" s="344"/>
      <c r="AI12" s="344"/>
      <c r="AJ12" s="344"/>
      <c r="AK12" s="344"/>
      <c r="AL12" s="344"/>
      <c r="AM12" s="344"/>
      <c r="AN12" s="344"/>
      <c r="AO12" s="344"/>
      <c r="AP12" s="344"/>
      <c r="AQ12" s="344"/>
      <c r="AR12" s="344"/>
      <c r="AS12" s="344"/>
      <c r="AT12" s="312"/>
      <c r="AU12" s="312"/>
      <c r="AV12" s="312"/>
      <c r="AW12" s="312"/>
      <c r="AX12" s="312"/>
      <c r="AY12" s="312"/>
      <c r="AZ12" s="312"/>
      <c r="BA12" s="312"/>
      <c r="BB12" s="312"/>
      <c r="BC12" s="312"/>
      <c r="BD12" s="312"/>
      <c r="BE12" s="312"/>
      <c r="BF12" s="312"/>
    </row>
    <row r="13" spans="1:58" s="322" customFormat="1" ht="15.75" customHeight="1">
      <c r="A13" s="341" t="s">
        <v>160</v>
      </c>
      <c r="B13" s="341"/>
      <c r="C13" s="341"/>
      <c r="D13" s="341"/>
      <c r="E13" s="341"/>
      <c r="F13" s="341"/>
      <c r="G13" s="341"/>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341"/>
      <c r="AH13" s="341"/>
      <c r="AI13" s="341"/>
      <c r="AJ13" s="341"/>
      <c r="AK13" s="341"/>
      <c r="AL13" s="341"/>
      <c r="AM13" s="341"/>
      <c r="AN13" s="341"/>
      <c r="AO13" s="341"/>
      <c r="AP13" s="341"/>
      <c r="AQ13" s="341"/>
      <c r="AR13" s="341"/>
      <c r="AS13" s="341"/>
      <c r="AT13" s="313"/>
      <c r="AU13" s="313"/>
      <c r="AV13" s="313"/>
      <c r="AW13" s="313"/>
      <c r="AX13" s="313"/>
      <c r="AY13" s="313"/>
      <c r="AZ13" s="313"/>
      <c r="BA13" s="313"/>
      <c r="BB13" s="313"/>
      <c r="BC13" s="313"/>
      <c r="BD13" s="313"/>
      <c r="BE13" s="313"/>
      <c r="BF13" s="313"/>
    </row>
    <row r="14" spans="1:58" s="34" customFormat="1" ht="15.75" customHeight="1">
      <c r="A14" s="354"/>
      <c r="B14" s="354"/>
      <c r="C14" s="354"/>
      <c r="D14" s="354"/>
      <c r="E14" s="354"/>
      <c r="F14" s="354"/>
      <c r="G14" s="354"/>
      <c r="H14" s="354"/>
      <c r="I14" s="354"/>
      <c r="J14" s="354"/>
      <c r="K14" s="354"/>
      <c r="L14" s="354"/>
      <c r="M14" s="354"/>
      <c r="N14" s="354"/>
      <c r="O14" s="354"/>
      <c r="P14" s="354"/>
      <c r="Q14" s="354"/>
      <c r="R14" s="354"/>
      <c r="S14" s="354"/>
      <c r="T14" s="354"/>
      <c r="U14" s="354"/>
      <c r="V14" s="354"/>
      <c r="W14" s="354"/>
      <c r="X14" s="354"/>
      <c r="Y14" s="354"/>
      <c r="Z14" s="354"/>
      <c r="AA14" s="354"/>
      <c r="AB14" s="354"/>
      <c r="AC14" s="354"/>
      <c r="AD14" s="354"/>
      <c r="AE14" s="354"/>
      <c r="AF14" s="354"/>
      <c r="AG14" s="354"/>
      <c r="AH14" s="354"/>
      <c r="AI14" s="354"/>
      <c r="AJ14" s="354"/>
      <c r="AK14" s="354"/>
      <c r="AL14" s="354"/>
      <c r="AM14" s="354"/>
      <c r="AN14" s="354"/>
      <c r="AO14" s="354"/>
      <c r="AP14" s="354"/>
      <c r="AQ14" s="354"/>
      <c r="AR14" s="354"/>
      <c r="AS14" s="354"/>
      <c r="AT14" s="70"/>
      <c r="AU14" s="70"/>
      <c r="AV14" s="70"/>
      <c r="AW14" s="70"/>
      <c r="AX14" s="70"/>
      <c r="AY14" s="70"/>
      <c r="AZ14" s="70"/>
      <c r="BA14" s="70"/>
      <c r="BB14" s="70"/>
      <c r="BC14" s="70"/>
      <c r="BD14" s="70"/>
      <c r="BE14" s="70"/>
      <c r="BF14" s="70"/>
    </row>
    <row r="15" spans="1:58" s="327" customFormat="1" ht="33.75" customHeight="1">
      <c r="A15" s="343" t="s">
        <v>167</v>
      </c>
      <c r="B15" s="343" t="s">
        <v>31</v>
      </c>
      <c r="C15" s="343" t="s">
        <v>4</v>
      </c>
      <c r="D15" s="343" t="s">
        <v>161</v>
      </c>
      <c r="E15" s="343"/>
      <c r="F15" s="343"/>
      <c r="G15" s="343"/>
      <c r="H15" s="343"/>
      <c r="I15" s="343"/>
      <c r="J15" s="343"/>
      <c r="K15" s="343"/>
      <c r="L15" s="343"/>
      <c r="M15" s="343"/>
      <c r="N15" s="343"/>
      <c r="O15" s="343"/>
      <c r="P15" s="343"/>
      <c r="Q15" s="343"/>
      <c r="R15" s="343"/>
      <c r="S15" s="343"/>
      <c r="T15" s="343"/>
      <c r="U15" s="343"/>
      <c r="V15" s="343"/>
      <c r="W15" s="343"/>
      <c r="X15" s="343"/>
      <c r="Y15" s="343"/>
      <c r="Z15" s="343"/>
      <c r="AA15" s="343"/>
      <c r="AB15" s="343"/>
      <c r="AC15" s="343"/>
      <c r="AD15" s="343"/>
      <c r="AE15" s="343"/>
      <c r="AF15" s="343"/>
      <c r="AG15" s="343"/>
      <c r="AH15" s="343"/>
      <c r="AI15" s="343"/>
      <c r="AJ15" s="343"/>
      <c r="AK15" s="343"/>
      <c r="AL15" s="343"/>
      <c r="AM15" s="343"/>
      <c r="AN15" s="343"/>
      <c r="AO15" s="343"/>
      <c r="AP15" s="343"/>
      <c r="AQ15" s="343"/>
      <c r="AR15" s="343"/>
      <c r="AS15" s="343"/>
      <c r="AT15" s="343"/>
      <c r="AU15" s="343"/>
      <c r="AV15" s="343"/>
      <c r="AW15" s="343"/>
      <c r="AX15" s="343"/>
      <c r="AY15" s="343"/>
    </row>
    <row r="16" spans="1:58" s="188" customFormat="1" ht="145.5" customHeight="1">
      <c r="A16" s="343"/>
      <c r="B16" s="343"/>
      <c r="C16" s="343"/>
      <c r="D16" s="343" t="s">
        <v>57</v>
      </c>
      <c r="E16" s="343"/>
      <c r="F16" s="343"/>
      <c r="G16" s="343"/>
      <c r="H16" s="343"/>
      <c r="I16" s="343"/>
      <c r="J16" s="343"/>
      <c r="K16" s="343"/>
      <c r="L16" s="343"/>
      <c r="M16" s="343"/>
      <c r="N16" s="343"/>
      <c r="O16" s="343"/>
      <c r="P16" s="343"/>
      <c r="Q16" s="343"/>
      <c r="R16" s="343"/>
      <c r="S16" s="343"/>
      <c r="T16" s="343" t="s">
        <v>58</v>
      </c>
      <c r="U16" s="343"/>
      <c r="V16" s="343"/>
      <c r="W16" s="343"/>
      <c r="X16" s="343"/>
      <c r="Y16" s="343"/>
      <c r="Z16" s="343"/>
      <c r="AA16" s="343"/>
      <c r="AB16" s="343"/>
      <c r="AC16" s="343"/>
      <c r="AD16" s="343" t="s">
        <v>51</v>
      </c>
      <c r="AE16" s="343"/>
      <c r="AF16" s="343"/>
      <c r="AG16" s="343"/>
      <c r="AH16" s="343"/>
      <c r="AI16" s="343"/>
      <c r="AJ16" s="343" t="s">
        <v>52</v>
      </c>
      <c r="AK16" s="343"/>
      <c r="AL16" s="343"/>
      <c r="AM16" s="343"/>
      <c r="AN16" s="343" t="s">
        <v>33</v>
      </c>
      <c r="AO16" s="343"/>
      <c r="AP16" s="343"/>
      <c r="AQ16" s="343"/>
      <c r="AR16" s="343"/>
      <c r="AS16" s="343"/>
      <c r="AT16" s="343" t="s">
        <v>49</v>
      </c>
      <c r="AU16" s="343"/>
      <c r="AV16" s="343"/>
      <c r="AW16" s="343"/>
      <c r="AX16" s="343" t="s">
        <v>50</v>
      </c>
      <c r="AY16" s="343"/>
    </row>
    <row r="17" spans="1:51" s="236" customFormat="1" ht="192" customHeight="1">
      <c r="A17" s="343"/>
      <c r="B17" s="343"/>
      <c r="C17" s="343"/>
      <c r="D17" s="342" t="s">
        <v>678</v>
      </c>
      <c r="E17" s="342"/>
      <c r="F17" s="342" t="s">
        <v>679</v>
      </c>
      <c r="G17" s="342"/>
      <c r="H17" s="345" t="s">
        <v>680</v>
      </c>
      <c r="I17" s="346"/>
      <c r="J17" s="345" t="s">
        <v>681</v>
      </c>
      <c r="K17" s="346"/>
      <c r="L17" s="345" t="s">
        <v>682</v>
      </c>
      <c r="M17" s="346"/>
      <c r="N17" s="345" t="s">
        <v>683</v>
      </c>
      <c r="O17" s="346"/>
      <c r="P17" s="345" t="s">
        <v>684</v>
      </c>
      <c r="Q17" s="346"/>
      <c r="R17" s="342" t="s">
        <v>685</v>
      </c>
      <c r="S17" s="342"/>
      <c r="T17" s="342" t="s">
        <v>698</v>
      </c>
      <c r="U17" s="342"/>
      <c r="V17" s="345" t="s">
        <v>699</v>
      </c>
      <c r="W17" s="346"/>
      <c r="X17" s="345" t="s">
        <v>700</v>
      </c>
      <c r="Y17" s="346"/>
      <c r="Z17" s="342" t="s">
        <v>701</v>
      </c>
      <c r="AA17" s="342"/>
      <c r="AB17" s="342" t="s">
        <v>702</v>
      </c>
      <c r="AC17" s="342"/>
      <c r="AD17" s="342" t="s">
        <v>708</v>
      </c>
      <c r="AE17" s="342"/>
      <c r="AF17" s="342" t="s">
        <v>709</v>
      </c>
      <c r="AG17" s="342"/>
      <c r="AH17" s="347" t="s">
        <v>710</v>
      </c>
      <c r="AI17" s="347"/>
      <c r="AJ17" s="342" t="s">
        <v>713</v>
      </c>
      <c r="AK17" s="342"/>
      <c r="AL17" s="342" t="s">
        <v>714</v>
      </c>
      <c r="AM17" s="342"/>
      <c r="AN17" s="342" t="s">
        <v>715</v>
      </c>
      <c r="AO17" s="342"/>
      <c r="AP17" s="342" t="s">
        <v>716</v>
      </c>
      <c r="AQ17" s="342"/>
      <c r="AR17" s="342" t="s">
        <v>717</v>
      </c>
      <c r="AS17" s="342"/>
      <c r="AT17" s="342" t="s">
        <v>720</v>
      </c>
      <c r="AU17" s="342"/>
      <c r="AV17" s="342" t="s">
        <v>721</v>
      </c>
      <c r="AW17" s="342"/>
      <c r="AX17" s="342" t="s">
        <v>722</v>
      </c>
      <c r="AY17" s="342"/>
    </row>
    <row r="18" spans="1:51" s="188" customFormat="1" ht="128.25" customHeight="1">
      <c r="A18" s="343"/>
      <c r="B18" s="343"/>
      <c r="C18" s="343"/>
      <c r="D18" s="243" t="s">
        <v>19</v>
      </c>
      <c r="E18" s="243" t="s">
        <v>158</v>
      </c>
      <c r="F18" s="243" t="s">
        <v>19</v>
      </c>
      <c r="G18" s="243" t="s">
        <v>158</v>
      </c>
      <c r="H18" s="243" t="s">
        <v>19</v>
      </c>
      <c r="I18" s="243" t="s">
        <v>158</v>
      </c>
      <c r="J18" s="243" t="s">
        <v>19</v>
      </c>
      <c r="K18" s="243" t="s">
        <v>158</v>
      </c>
      <c r="L18" s="243" t="s">
        <v>19</v>
      </c>
      <c r="M18" s="243" t="s">
        <v>158</v>
      </c>
      <c r="N18" s="243" t="s">
        <v>19</v>
      </c>
      <c r="O18" s="243" t="s">
        <v>158</v>
      </c>
      <c r="P18" s="243" t="s">
        <v>19</v>
      </c>
      <c r="Q18" s="243" t="s">
        <v>158</v>
      </c>
      <c r="R18" s="243" t="s">
        <v>19</v>
      </c>
      <c r="S18" s="243" t="s">
        <v>158</v>
      </c>
      <c r="T18" s="243" t="s">
        <v>19</v>
      </c>
      <c r="U18" s="243" t="s">
        <v>158</v>
      </c>
      <c r="V18" s="243" t="s">
        <v>19</v>
      </c>
      <c r="W18" s="243" t="s">
        <v>158</v>
      </c>
      <c r="X18" s="243" t="s">
        <v>19</v>
      </c>
      <c r="Y18" s="243" t="s">
        <v>158</v>
      </c>
      <c r="Z18" s="243" t="s">
        <v>19</v>
      </c>
      <c r="AA18" s="243" t="s">
        <v>158</v>
      </c>
      <c r="AB18" s="243" t="s">
        <v>19</v>
      </c>
      <c r="AC18" s="243" t="s">
        <v>158</v>
      </c>
      <c r="AD18" s="243" t="s">
        <v>19</v>
      </c>
      <c r="AE18" s="243" t="s">
        <v>158</v>
      </c>
      <c r="AF18" s="243" t="s">
        <v>19</v>
      </c>
      <c r="AG18" s="243" t="s">
        <v>158</v>
      </c>
      <c r="AH18" s="243" t="s">
        <v>19</v>
      </c>
      <c r="AI18" s="243" t="s">
        <v>158</v>
      </c>
      <c r="AJ18" s="243" t="s">
        <v>19</v>
      </c>
      <c r="AK18" s="243" t="s">
        <v>158</v>
      </c>
      <c r="AL18" s="243" t="s">
        <v>19</v>
      </c>
      <c r="AM18" s="243" t="s">
        <v>158</v>
      </c>
      <c r="AN18" s="243" t="s">
        <v>19</v>
      </c>
      <c r="AO18" s="243" t="s">
        <v>158</v>
      </c>
      <c r="AP18" s="243" t="s">
        <v>19</v>
      </c>
      <c r="AQ18" s="243" t="s">
        <v>158</v>
      </c>
      <c r="AR18" s="243" t="s">
        <v>19</v>
      </c>
      <c r="AS18" s="243" t="s">
        <v>158</v>
      </c>
      <c r="AT18" s="243" t="s">
        <v>19</v>
      </c>
      <c r="AU18" s="243" t="s">
        <v>158</v>
      </c>
      <c r="AV18" s="243" t="s">
        <v>19</v>
      </c>
      <c r="AW18" s="243" t="s">
        <v>158</v>
      </c>
      <c r="AX18" s="243" t="s">
        <v>19</v>
      </c>
      <c r="AY18" s="243" t="s">
        <v>158</v>
      </c>
    </row>
    <row r="19" spans="1:51" s="330" customFormat="1" ht="18.75" customHeight="1">
      <c r="A19" s="275">
        <v>1</v>
      </c>
      <c r="B19" s="328">
        <v>2</v>
      </c>
      <c r="C19" s="275">
        <v>3</v>
      </c>
      <c r="D19" s="329" t="s">
        <v>104</v>
      </c>
      <c r="E19" s="329" t="s">
        <v>111</v>
      </c>
      <c r="F19" s="329" t="s">
        <v>112</v>
      </c>
      <c r="G19" s="329" t="s">
        <v>149</v>
      </c>
      <c r="H19" s="329" t="s">
        <v>686</v>
      </c>
      <c r="I19" s="329" t="s">
        <v>687</v>
      </c>
      <c r="J19" s="329" t="s">
        <v>688</v>
      </c>
      <c r="K19" s="329" t="s">
        <v>689</v>
      </c>
      <c r="L19" s="329" t="s">
        <v>690</v>
      </c>
      <c r="M19" s="329" t="s">
        <v>691</v>
      </c>
      <c r="N19" s="329" t="s">
        <v>692</v>
      </c>
      <c r="O19" s="329" t="s">
        <v>693</v>
      </c>
      <c r="P19" s="329" t="s">
        <v>694</v>
      </c>
      <c r="Q19" s="329" t="s">
        <v>695</v>
      </c>
      <c r="R19" s="329" t="s">
        <v>696</v>
      </c>
      <c r="S19" s="329" t="s">
        <v>697</v>
      </c>
      <c r="T19" s="329" t="s">
        <v>97</v>
      </c>
      <c r="U19" s="329" t="s">
        <v>98</v>
      </c>
      <c r="V19" s="329" t="s">
        <v>113</v>
      </c>
      <c r="W19" s="329" t="s">
        <v>114</v>
      </c>
      <c r="X19" s="329" t="s">
        <v>506</v>
      </c>
      <c r="Y19" s="329" t="s">
        <v>703</v>
      </c>
      <c r="Z19" s="329" t="s">
        <v>704</v>
      </c>
      <c r="AA19" s="329" t="s">
        <v>705</v>
      </c>
      <c r="AB19" s="329" t="s">
        <v>706</v>
      </c>
      <c r="AC19" s="329" t="s">
        <v>707</v>
      </c>
      <c r="AD19" s="329" t="s">
        <v>100</v>
      </c>
      <c r="AE19" s="329" t="s">
        <v>101</v>
      </c>
      <c r="AF19" s="329" t="s">
        <v>102</v>
      </c>
      <c r="AG19" s="329" t="s">
        <v>103</v>
      </c>
      <c r="AH19" s="329" t="s">
        <v>711</v>
      </c>
      <c r="AI19" s="329" t="s">
        <v>712</v>
      </c>
      <c r="AJ19" s="329" t="s">
        <v>116</v>
      </c>
      <c r="AK19" s="329" t="s">
        <v>117</v>
      </c>
      <c r="AL19" s="329" t="s">
        <v>150</v>
      </c>
      <c r="AM19" s="329" t="s">
        <v>151</v>
      </c>
      <c r="AN19" s="329" t="s">
        <v>119</v>
      </c>
      <c r="AO19" s="329" t="s">
        <v>120</v>
      </c>
      <c r="AP19" s="329" t="s">
        <v>124</v>
      </c>
      <c r="AQ19" s="329" t="s">
        <v>125</v>
      </c>
      <c r="AR19" s="329" t="s">
        <v>718</v>
      </c>
      <c r="AS19" s="329" t="s">
        <v>719</v>
      </c>
      <c r="AT19" s="329" t="s">
        <v>152</v>
      </c>
      <c r="AU19" s="329" t="s">
        <v>153</v>
      </c>
      <c r="AV19" s="329" t="s">
        <v>154</v>
      </c>
      <c r="AW19" s="329" t="s">
        <v>155</v>
      </c>
      <c r="AX19" s="329" t="s">
        <v>156</v>
      </c>
      <c r="AY19" s="329" t="s">
        <v>157</v>
      </c>
    </row>
    <row r="20" spans="1:51" s="324" customFormat="1" ht="57.75" customHeight="1">
      <c r="A20" s="323"/>
      <c r="B20" s="283" t="s">
        <v>739</v>
      </c>
      <c r="C20" s="265" t="s">
        <v>725</v>
      </c>
      <c r="D20" s="331" t="s">
        <v>606</v>
      </c>
      <c r="E20" s="331" t="s">
        <v>606</v>
      </c>
      <c r="F20" s="331" t="s">
        <v>606</v>
      </c>
      <c r="G20" s="331" t="s">
        <v>606</v>
      </c>
      <c r="H20" s="331" t="s">
        <v>606</v>
      </c>
      <c r="I20" s="331" t="s">
        <v>606</v>
      </c>
      <c r="J20" s="331" t="s">
        <v>606</v>
      </c>
      <c r="K20" s="331" t="s">
        <v>606</v>
      </c>
      <c r="L20" s="331" t="s">
        <v>606</v>
      </c>
      <c r="M20" s="331" t="s">
        <v>606</v>
      </c>
      <c r="N20" s="331" t="s">
        <v>606</v>
      </c>
      <c r="O20" s="331" t="s">
        <v>606</v>
      </c>
      <c r="P20" s="331" t="s">
        <v>606</v>
      </c>
      <c r="Q20" s="331" t="s">
        <v>606</v>
      </c>
      <c r="R20" s="331" t="s">
        <v>606</v>
      </c>
      <c r="S20" s="331" t="s">
        <v>606</v>
      </c>
      <c r="T20" s="331" t="s">
        <v>606</v>
      </c>
      <c r="U20" s="331" t="s">
        <v>606</v>
      </c>
      <c r="V20" s="331" t="s">
        <v>890</v>
      </c>
      <c r="W20" s="331" t="s">
        <v>606</v>
      </c>
      <c r="X20" s="331" t="s">
        <v>606</v>
      </c>
      <c r="Y20" s="331" t="s">
        <v>606</v>
      </c>
      <c r="Z20" s="331" t="s">
        <v>606</v>
      </c>
      <c r="AA20" s="331" t="s">
        <v>606</v>
      </c>
      <c r="AB20" s="331" t="s">
        <v>606</v>
      </c>
      <c r="AC20" s="331" t="s">
        <v>606</v>
      </c>
      <c r="AD20" s="331" t="s">
        <v>888</v>
      </c>
      <c r="AE20" s="331" t="s">
        <v>606</v>
      </c>
      <c r="AF20" s="331" t="s">
        <v>889</v>
      </c>
      <c r="AG20" s="331" t="s">
        <v>606</v>
      </c>
      <c r="AH20" s="331" t="s">
        <v>606</v>
      </c>
      <c r="AI20" s="331" t="s">
        <v>606</v>
      </c>
      <c r="AJ20" s="331" t="s">
        <v>606</v>
      </c>
      <c r="AK20" s="331" t="s">
        <v>606</v>
      </c>
      <c r="AL20" s="331" t="s">
        <v>606</v>
      </c>
      <c r="AM20" s="331" t="s">
        <v>606</v>
      </c>
      <c r="AN20" s="331" t="s">
        <v>606</v>
      </c>
      <c r="AO20" s="331" t="s">
        <v>606</v>
      </c>
      <c r="AP20" s="331" t="s">
        <v>606</v>
      </c>
      <c r="AQ20" s="331" t="s">
        <v>606</v>
      </c>
      <c r="AR20" s="331" t="s">
        <v>606</v>
      </c>
      <c r="AS20" s="331" t="s">
        <v>606</v>
      </c>
      <c r="AT20" s="331" t="s">
        <v>606</v>
      </c>
      <c r="AU20" s="331" t="s">
        <v>606</v>
      </c>
      <c r="AV20" s="331" t="s">
        <v>606</v>
      </c>
      <c r="AW20" s="331" t="s">
        <v>606</v>
      </c>
      <c r="AX20" s="331" t="s">
        <v>606</v>
      </c>
      <c r="AY20" s="331" t="s">
        <v>606</v>
      </c>
    </row>
    <row r="21" spans="1:51" s="325" customFormat="1" ht="63">
      <c r="A21" s="273" t="s">
        <v>524</v>
      </c>
      <c r="B21" s="274" t="s">
        <v>677</v>
      </c>
      <c r="C21" s="265" t="s">
        <v>725</v>
      </c>
      <c r="D21" s="331" t="s">
        <v>606</v>
      </c>
      <c r="E21" s="331" t="s">
        <v>606</v>
      </c>
      <c r="F21" s="331" t="s">
        <v>606</v>
      </c>
      <c r="G21" s="331" t="s">
        <v>606</v>
      </c>
      <c r="H21" s="331" t="s">
        <v>606</v>
      </c>
      <c r="I21" s="331" t="s">
        <v>606</v>
      </c>
      <c r="J21" s="331" t="s">
        <v>606</v>
      </c>
      <c r="K21" s="331" t="s">
        <v>606</v>
      </c>
      <c r="L21" s="331" t="s">
        <v>606</v>
      </c>
      <c r="M21" s="331" t="s">
        <v>606</v>
      </c>
      <c r="N21" s="331" t="s">
        <v>606</v>
      </c>
      <c r="O21" s="331" t="s">
        <v>606</v>
      </c>
      <c r="P21" s="331" t="s">
        <v>606</v>
      </c>
      <c r="Q21" s="331" t="s">
        <v>606</v>
      </c>
      <c r="R21" s="331" t="s">
        <v>606</v>
      </c>
      <c r="S21" s="331" t="s">
        <v>606</v>
      </c>
      <c r="T21" s="331" t="s">
        <v>606</v>
      </c>
      <c r="U21" s="331" t="s">
        <v>606</v>
      </c>
      <c r="V21" s="331" t="s">
        <v>890</v>
      </c>
      <c r="W21" s="331" t="s">
        <v>606</v>
      </c>
      <c r="X21" s="331" t="s">
        <v>606</v>
      </c>
      <c r="Y21" s="331" t="s">
        <v>606</v>
      </c>
      <c r="Z21" s="331" t="s">
        <v>606</v>
      </c>
      <c r="AA21" s="331" t="s">
        <v>606</v>
      </c>
      <c r="AB21" s="331" t="s">
        <v>606</v>
      </c>
      <c r="AC21" s="331" t="s">
        <v>606</v>
      </c>
      <c r="AD21" s="331" t="s">
        <v>888</v>
      </c>
      <c r="AE21" s="331" t="s">
        <v>606</v>
      </c>
      <c r="AF21" s="331" t="s">
        <v>889</v>
      </c>
      <c r="AG21" s="331" t="s">
        <v>606</v>
      </c>
      <c r="AH21" s="331" t="s">
        <v>606</v>
      </c>
      <c r="AI21" s="331" t="s">
        <v>606</v>
      </c>
      <c r="AJ21" s="331" t="s">
        <v>606</v>
      </c>
      <c r="AK21" s="331" t="s">
        <v>606</v>
      </c>
      <c r="AL21" s="331" t="s">
        <v>606</v>
      </c>
      <c r="AM21" s="331" t="s">
        <v>606</v>
      </c>
      <c r="AN21" s="331" t="s">
        <v>606</v>
      </c>
      <c r="AO21" s="331" t="s">
        <v>606</v>
      </c>
      <c r="AP21" s="331" t="s">
        <v>606</v>
      </c>
      <c r="AQ21" s="331" t="s">
        <v>606</v>
      </c>
      <c r="AR21" s="331" t="s">
        <v>606</v>
      </c>
      <c r="AS21" s="331" t="s">
        <v>606</v>
      </c>
      <c r="AT21" s="331" t="s">
        <v>606</v>
      </c>
      <c r="AU21" s="331" t="s">
        <v>606</v>
      </c>
      <c r="AV21" s="331" t="s">
        <v>606</v>
      </c>
      <c r="AW21" s="331" t="s">
        <v>606</v>
      </c>
      <c r="AX21" s="331" t="s">
        <v>606</v>
      </c>
      <c r="AY21" s="331" t="s">
        <v>606</v>
      </c>
    </row>
    <row r="22" spans="1:51" s="334" customFormat="1" ht="63">
      <c r="A22" s="273" t="s">
        <v>530</v>
      </c>
      <c r="B22" s="274" t="s">
        <v>736</v>
      </c>
      <c r="C22" s="265" t="s">
        <v>725</v>
      </c>
      <c r="D22" s="331" t="s">
        <v>606</v>
      </c>
      <c r="E22" s="331" t="s">
        <v>606</v>
      </c>
      <c r="F22" s="331" t="s">
        <v>606</v>
      </c>
      <c r="G22" s="331" t="s">
        <v>606</v>
      </c>
      <c r="H22" s="331" t="s">
        <v>606</v>
      </c>
      <c r="I22" s="331" t="s">
        <v>606</v>
      </c>
      <c r="J22" s="331" t="s">
        <v>606</v>
      </c>
      <c r="K22" s="331" t="s">
        <v>606</v>
      </c>
      <c r="L22" s="331" t="s">
        <v>606</v>
      </c>
      <c r="M22" s="331" t="s">
        <v>606</v>
      </c>
      <c r="N22" s="331" t="s">
        <v>606</v>
      </c>
      <c r="O22" s="331" t="s">
        <v>606</v>
      </c>
      <c r="P22" s="331" t="s">
        <v>606</v>
      </c>
      <c r="Q22" s="331" t="s">
        <v>606</v>
      </c>
      <c r="R22" s="331" t="s">
        <v>606</v>
      </c>
      <c r="S22" s="331" t="s">
        <v>606</v>
      </c>
      <c r="T22" s="331" t="s">
        <v>606</v>
      </c>
      <c r="U22" s="331" t="s">
        <v>606</v>
      </c>
      <c r="V22" s="331" t="s">
        <v>890</v>
      </c>
      <c r="W22" s="331" t="s">
        <v>606</v>
      </c>
      <c r="X22" s="331" t="s">
        <v>606</v>
      </c>
      <c r="Y22" s="331" t="s">
        <v>606</v>
      </c>
      <c r="Z22" s="331" t="s">
        <v>606</v>
      </c>
      <c r="AA22" s="331" t="s">
        <v>606</v>
      </c>
      <c r="AB22" s="331" t="s">
        <v>606</v>
      </c>
      <c r="AC22" s="331" t="s">
        <v>606</v>
      </c>
      <c r="AD22" s="331" t="s">
        <v>888</v>
      </c>
      <c r="AE22" s="331" t="s">
        <v>606</v>
      </c>
      <c r="AF22" s="331" t="s">
        <v>889</v>
      </c>
      <c r="AG22" s="331" t="s">
        <v>606</v>
      </c>
      <c r="AH22" s="331" t="s">
        <v>606</v>
      </c>
      <c r="AI22" s="331" t="s">
        <v>606</v>
      </c>
      <c r="AJ22" s="331" t="s">
        <v>606</v>
      </c>
      <c r="AK22" s="331" t="s">
        <v>606</v>
      </c>
      <c r="AL22" s="331" t="s">
        <v>606</v>
      </c>
      <c r="AM22" s="331" t="s">
        <v>606</v>
      </c>
      <c r="AN22" s="331" t="s">
        <v>606</v>
      </c>
      <c r="AO22" s="331" t="s">
        <v>606</v>
      </c>
      <c r="AP22" s="331" t="s">
        <v>606</v>
      </c>
      <c r="AQ22" s="331" t="s">
        <v>606</v>
      </c>
      <c r="AR22" s="331" t="s">
        <v>606</v>
      </c>
      <c r="AS22" s="331" t="s">
        <v>606</v>
      </c>
      <c r="AT22" s="331" t="s">
        <v>606</v>
      </c>
      <c r="AU22" s="331" t="s">
        <v>606</v>
      </c>
      <c r="AV22" s="331" t="s">
        <v>606</v>
      </c>
      <c r="AW22" s="331" t="s">
        <v>606</v>
      </c>
      <c r="AX22" s="331" t="s">
        <v>606</v>
      </c>
      <c r="AY22" s="331" t="s">
        <v>606</v>
      </c>
    </row>
    <row r="23" spans="1:51" s="335" customFormat="1" ht="81" customHeight="1">
      <c r="A23" s="275" t="s">
        <v>580</v>
      </c>
      <c r="B23" s="276" t="s">
        <v>667</v>
      </c>
      <c r="C23" s="277" t="s">
        <v>730</v>
      </c>
      <c r="D23" s="332" t="s">
        <v>606</v>
      </c>
      <c r="E23" s="332" t="s">
        <v>606</v>
      </c>
      <c r="F23" s="332" t="s">
        <v>606</v>
      </c>
      <c r="G23" s="332" t="s">
        <v>606</v>
      </c>
      <c r="H23" s="332" t="s">
        <v>606</v>
      </c>
      <c r="I23" s="332" t="s">
        <v>606</v>
      </c>
      <c r="J23" s="332" t="s">
        <v>606</v>
      </c>
      <c r="K23" s="332" t="s">
        <v>606</v>
      </c>
      <c r="L23" s="332" t="s">
        <v>606</v>
      </c>
      <c r="M23" s="332" t="s">
        <v>606</v>
      </c>
      <c r="N23" s="332" t="s">
        <v>606</v>
      </c>
      <c r="O23" s="332" t="s">
        <v>606</v>
      </c>
      <c r="P23" s="332" t="s">
        <v>606</v>
      </c>
      <c r="Q23" s="332" t="s">
        <v>606</v>
      </c>
      <c r="R23" s="332" t="s">
        <v>606</v>
      </c>
      <c r="S23" s="332" t="s">
        <v>606</v>
      </c>
      <c r="T23" s="332" t="s">
        <v>606</v>
      </c>
      <c r="U23" s="332" t="s">
        <v>606</v>
      </c>
      <c r="V23" s="332" t="s">
        <v>890</v>
      </c>
      <c r="W23" s="332" t="s">
        <v>606</v>
      </c>
      <c r="X23" s="332" t="s">
        <v>606</v>
      </c>
      <c r="Y23" s="332" t="s">
        <v>606</v>
      </c>
      <c r="Z23" s="332" t="s">
        <v>606</v>
      </c>
      <c r="AA23" s="332" t="s">
        <v>606</v>
      </c>
      <c r="AB23" s="332" t="s">
        <v>606</v>
      </c>
      <c r="AC23" s="332" t="s">
        <v>606</v>
      </c>
      <c r="AD23" s="332" t="s">
        <v>888</v>
      </c>
      <c r="AE23" s="332" t="s">
        <v>606</v>
      </c>
      <c r="AF23" s="332" t="s">
        <v>889</v>
      </c>
      <c r="AG23" s="332" t="s">
        <v>606</v>
      </c>
      <c r="AH23" s="332" t="s">
        <v>606</v>
      </c>
      <c r="AI23" s="332" t="s">
        <v>606</v>
      </c>
      <c r="AJ23" s="332" t="s">
        <v>606</v>
      </c>
      <c r="AK23" s="332" t="s">
        <v>606</v>
      </c>
      <c r="AL23" s="332" t="s">
        <v>606</v>
      </c>
      <c r="AM23" s="332" t="s">
        <v>606</v>
      </c>
      <c r="AN23" s="332" t="s">
        <v>606</v>
      </c>
      <c r="AO23" s="332" t="s">
        <v>606</v>
      </c>
      <c r="AP23" s="332" t="s">
        <v>606</v>
      </c>
      <c r="AQ23" s="332" t="s">
        <v>606</v>
      </c>
      <c r="AR23" s="332" t="s">
        <v>606</v>
      </c>
      <c r="AS23" s="332" t="s">
        <v>606</v>
      </c>
      <c r="AT23" s="332" t="s">
        <v>606</v>
      </c>
      <c r="AU23" s="332" t="s">
        <v>606</v>
      </c>
      <c r="AV23" s="332" t="s">
        <v>606</v>
      </c>
      <c r="AW23" s="332" t="s">
        <v>606</v>
      </c>
      <c r="AX23" s="332" t="s">
        <v>606</v>
      </c>
      <c r="AY23" s="332" t="s">
        <v>606</v>
      </c>
    </row>
    <row r="24" spans="1:51" s="188" customFormat="1" ht="15.75">
      <c r="AN24" s="186"/>
      <c r="AO24" s="186"/>
      <c r="AP24" s="186"/>
      <c r="AQ24" s="186"/>
      <c r="AR24" s="186"/>
      <c r="AS24" s="186"/>
      <c r="AT24" s="186"/>
      <c r="AU24" s="186"/>
      <c r="AV24" s="186"/>
      <c r="AW24" s="186"/>
      <c r="AX24" s="186"/>
      <c r="AY24" s="186"/>
    </row>
    <row r="25" spans="1:51" s="188" customFormat="1"/>
  </sheetData>
  <mergeCells count="46">
    <mergeCell ref="AT17:AU17"/>
    <mergeCell ref="AV17:AW17"/>
    <mergeCell ref="AX17:AY17"/>
    <mergeCell ref="A7:AS7"/>
    <mergeCell ref="D15:AY15"/>
    <mergeCell ref="D16:S16"/>
    <mergeCell ref="T16:AC16"/>
    <mergeCell ref="AD16:AI16"/>
    <mergeCell ref="AJ16:AM16"/>
    <mergeCell ref="AT16:AW16"/>
    <mergeCell ref="AX16:AY16"/>
    <mergeCell ref="AN16:AS16"/>
    <mergeCell ref="A8:AS8"/>
    <mergeCell ref="A10:AS10"/>
    <mergeCell ref="A12:AS12"/>
    <mergeCell ref="A13:AS13"/>
    <mergeCell ref="K2:L2"/>
    <mergeCell ref="M2:N2"/>
    <mergeCell ref="AP3:AS3"/>
    <mergeCell ref="A4:AS4"/>
    <mergeCell ref="A5:AS5"/>
    <mergeCell ref="A14:AS14"/>
    <mergeCell ref="A15:A18"/>
    <mergeCell ref="B15:B18"/>
    <mergeCell ref="C15:C18"/>
    <mergeCell ref="Z17:AA17"/>
    <mergeCell ref="D17:E17"/>
    <mergeCell ref="F17:G17"/>
    <mergeCell ref="H17:I17"/>
    <mergeCell ref="J17:K17"/>
    <mergeCell ref="L17:M17"/>
    <mergeCell ref="N17:O17"/>
    <mergeCell ref="P17:Q17"/>
    <mergeCell ref="R17:S17"/>
    <mergeCell ref="T17:U17"/>
    <mergeCell ref="V17:W17"/>
    <mergeCell ref="X17:Y17"/>
    <mergeCell ref="AN17:AO17"/>
    <mergeCell ref="AP17:AQ17"/>
    <mergeCell ref="AR17:AS17"/>
    <mergeCell ref="AB17:AC17"/>
    <mergeCell ref="AD17:AE17"/>
    <mergeCell ref="AF17:AG17"/>
    <mergeCell ref="AH17:AI17"/>
    <mergeCell ref="AJ17:AK17"/>
    <mergeCell ref="AL17:AM17"/>
  </mergeCells>
  <pageMargins left="0.70866141732283472" right="0.70866141732283472" top="0.74803149606299213" bottom="0.74803149606299213" header="0.31496062992125984" footer="0.31496062992125984"/>
  <pageSetup paperSize="8" scale="26" orientation="landscape" r:id="rId1"/>
</worksheet>
</file>

<file path=xl/worksheets/sheet20.xml><?xml version="1.0" encoding="utf-8"?>
<worksheet xmlns="http://schemas.openxmlformats.org/spreadsheetml/2006/main" xmlns:r="http://schemas.openxmlformats.org/officeDocument/2006/relationships">
  <sheetPr>
    <tabColor theme="0"/>
    <pageSetUpPr fitToPage="1"/>
  </sheetPr>
  <dimension ref="A1:AE29"/>
  <sheetViews>
    <sheetView topLeftCell="A7" zoomScaleNormal="100" workbookViewId="0">
      <selection activeCell="S16" sqref="S16"/>
    </sheetView>
  </sheetViews>
  <sheetFormatPr defaultRowHeight="15"/>
  <cols>
    <col min="1" max="1" width="10.375" style="77" customWidth="1"/>
    <col min="2" max="2" width="34.125" style="7" customWidth="1"/>
    <col min="3" max="3" width="20.625" style="7" customWidth="1"/>
    <col min="4" max="4" width="20.125" style="7" customWidth="1"/>
    <col min="5" max="5" width="18.625" style="7" customWidth="1"/>
    <col min="6" max="6" width="11.75" style="7" customWidth="1"/>
    <col min="7" max="7" width="13.125" style="7" customWidth="1"/>
    <col min="8" max="8" width="15.375" style="7" customWidth="1"/>
    <col min="9" max="9" width="15.5" style="7" customWidth="1"/>
    <col min="10" max="10" width="13.875" style="7" customWidth="1"/>
    <col min="11" max="11" width="18.875" style="7" customWidth="1"/>
    <col min="12" max="12" width="14.75" style="7" customWidth="1"/>
    <col min="13" max="13" width="16" style="7" customWidth="1"/>
    <col min="14" max="15" width="25.875" style="7" customWidth="1"/>
    <col min="16" max="16" width="12.25" style="7" customWidth="1"/>
    <col min="17" max="17" width="9.375" style="7" customWidth="1"/>
    <col min="18" max="18" width="11" style="7" customWidth="1"/>
    <col min="19" max="19" width="11.375" style="9" customWidth="1"/>
    <col min="20" max="20" width="8.125" style="7" customWidth="1"/>
    <col min="21" max="21" width="12.125" style="7" customWidth="1"/>
    <col min="22" max="22" width="9.125" style="77" customWidth="1"/>
    <col min="23" max="23" width="11" style="77" customWidth="1"/>
    <col min="24" max="250" width="9" style="77"/>
    <col min="251" max="251" width="3.875" style="77" bestFit="1" customWidth="1"/>
    <col min="252" max="252" width="16" style="77" bestFit="1" customWidth="1"/>
    <col min="253" max="253" width="16.625" style="77" bestFit="1" customWidth="1"/>
    <col min="254" max="254" width="13.5" style="77" bestFit="1" customWidth="1"/>
    <col min="255" max="256" width="10.875" style="77" bestFit="1" customWidth="1"/>
    <col min="257" max="257" width="6.25" style="77" bestFit="1" customWidth="1"/>
    <col min="258" max="258" width="8.875" style="77" bestFit="1" customWidth="1"/>
    <col min="259" max="259" width="13.875" style="77" bestFit="1" customWidth="1"/>
    <col min="260" max="260" width="13.25" style="77" bestFit="1" customWidth="1"/>
    <col min="261" max="261" width="16" style="77" bestFit="1" customWidth="1"/>
    <col min="262" max="262" width="11.625" style="77" bestFit="1" customWidth="1"/>
    <col min="263" max="263" width="16.875" style="77" customWidth="1"/>
    <col min="264" max="264" width="13.25" style="77" customWidth="1"/>
    <col min="265" max="265" width="18.375" style="77" bestFit="1" customWidth="1"/>
    <col min="266" max="266" width="15" style="77" bestFit="1" customWidth="1"/>
    <col min="267" max="267" width="14.75" style="77" bestFit="1" customWidth="1"/>
    <col min="268" max="268" width="14.625" style="77" bestFit="1" customWidth="1"/>
    <col min="269" max="269" width="13.75" style="77" bestFit="1" customWidth="1"/>
    <col min="270" max="270" width="14.25" style="77" bestFit="1" customWidth="1"/>
    <col min="271" max="271" width="15.125" style="77" customWidth="1"/>
    <col min="272" max="272" width="20.5" style="77" bestFit="1" customWidth="1"/>
    <col min="273" max="273" width="27.875" style="77" bestFit="1" customWidth="1"/>
    <col min="274" max="274" width="6.875" style="77" bestFit="1" customWidth="1"/>
    <col min="275" max="275" width="5" style="77" bestFit="1" customWidth="1"/>
    <col min="276" max="276" width="8" style="77" bestFit="1" customWidth="1"/>
    <col min="277" max="277" width="11.875" style="77" bestFit="1" customWidth="1"/>
    <col min="278" max="506" width="9" style="77"/>
    <col min="507" max="507" width="3.875" style="77" bestFit="1" customWidth="1"/>
    <col min="508" max="508" width="16" style="77" bestFit="1" customWidth="1"/>
    <col min="509" max="509" width="16.625" style="77" bestFit="1" customWidth="1"/>
    <col min="510" max="510" width="13.5" style="77" bestFit="1" customWidth="1"/>
    <col min="511" max="512" width="10.875" style="77" bestFit="1" customWidth="1"/>
    <col min="513" max="513" width="6.25" style="77" bestFit="1" customWidth="1"/>
    <col min="514" max="514" width="8.875" style="77" bestFit="1" customWidth="1"/>
    <col min="515" max="515" width="13.875" style="77" bestFit="1" customWidth="1"/>
    <col min="516" max="516" width="13.25" style="77" bestFit="1" customWidth="1"/>
    <col min="517" max="517" width="16" style="77" bestFit="1" customWidth="1"/>
    <col min="518" max="518" width="11.625" style="77" bestFit="1" customWidth="1"/>
    <col min="519" max="519" width="16.875" style="77" customWidth="1"/>
    <col min="520" max="520" width="13.25" style="77" customWidth="1"/>
    <col min="521" max="521" width="18.375" style="77" bestFit="1" customWidth="1"/>
    <col min="522" max="522" width="15" style="77" bestFit="1" customWidth="1"/>
    <col min="523" max="523" width="14.75" style="77" bestFit="1" customWidth="1"/>
    <col min="524" max="524" width="14.625" style="77" bestFit="1" customWidth="1"/>
    <col min="525" max="525" width="13.75" style="77" bestFit="1" customWidth="1"/>
    <col min="526" max="526" width="14.25" style="77" bestFit="1" customWidth="1"/>
    <col min="527" max="527" width="15.125" style="77" customWidth="1"/>
    <col min="528" max="528" width="20.5" style="77" bestFit="1" customWidth="1"/>
    <col min="529" max="529" width="27.875" style="77" bestFit="1" customWidth="1"/>
    <col min="530" max="530" width="6.875" style="77" bestFit="1" customWidth="1"/>
    <col min="531" max="531" width="5" style="77" bestFit="1" customWidth="1"/>
    <col min="532" max="532" width="8" style="77" bestFit="1" customWidth="1"/>
    <col min="533" max="533" width="11.875" style="77" bestFit="1" customWidth="1"/>
    <col min="534" max="762" width="9" style="77"/>
    <col min="763" max="763" width="3.875" style="77" bestFit="1" customWidth="1"/>
    <col min="764" max="764" width="16" style="77" bestFit="1" customWidth="1"/>
    <col min="765" max="765" width="16.625" style="77" bestFit="1" customWidth="1"/>
    <col min="766" max="766" width="13.5" style="77" bestFit="1" customWidth="1"/>
    <col min="767" max="768" width="10.875" style="77" bestFit="1" customWidth="1"/>
    <col min="769" max="769" width="6.25" style="77" bestFit="1" customWidth="1"/>
    <col min="770" max="770" width="8.875" style="77" bestFit="1" customWidth="1"/>
    <col min="771" max="771" width="13.875" style="77" bestFit="1" customWidth="1"/>
    <col min="772" max="772" width="13.25" style="77" bestFit="1" customWidth="1"/>
    <col min="773" max="773" width="16" style="77" bestFit="1" customWidth="1"/>
    <col min="774" max="774" width="11.625" style="77" bestFit="1" customWidth="1"/>
    <col min="775" max="775" width="16.875" style="77" customWidth="1"/>
    <col min="776" max="776" width="13.25" style="77" customWidth="1"/>
    <col min="777" max="777" width="18.375" style="77" bestFit="1" customWidth="1"/>
    <col min="778" max="778" width="15" style="77" bestFit="1" customWidth="1"/>
    <col min="779" max="779" width="14.75" style="77" bestFit="1" customWidth="1"/>
    <col min="780" max="780" width="14.625" style="77" bestFit="1" customWidth="1"/>
    <col min="781" max="781" width="13.75" style="77" bestFit="1" customWidth="1"/>
    <col min="782" max="782" width="14.25" style="77" bestFit="1" customWidth="1"/>
    <col min="783" max="783" width="15.125" style="77" customWidth="1"/>
    <col min="784" max="784" width="20.5" style="77" bestFit="1" customWidth="1"/>
    <col min="785" max="785" width="27.875" style="77" bestFit="1" customWidth="1"/>
    <col min="786" max="786" width="6.875" style="77" bestFit="1" customWidth="1"/>
    <col min="787" max="787" width="5" style="77" bestFit="1" customWidth="1"/>
    <col min="788" max="788" width="8" style="77" bestFit="1" customWidth="1"/>
    <col min="789" max="789" width="11.875" style="77" bestFit="1" customWidth="1"/>
    <col min="790" max="1018" width="9" style="77"/>
    <col min="1019" max="1019" width="3.875" style="77" bestFit="1" customWidth="1"/>
    <col min="1020" max="1020" width="16" style="77" bestFit="1" customWidth="1"/>
    <col min="1021" max="1021" width="16.625" style="77" bestFit="1" customWidth="1"/>
    <col min="1022" max="1022" width="13.5" style="77" bestFit="1" customWidth="1"/>
    <col min="1023" max="1024" width="10.875" style="77" bestFit="1" customWidth="1"/>
    <col min="1025" max="1025" width="6.25" style="77" bestFit="1" customWidth="1"/>
    <col min="1026" max="1026" width="8.875" style="77" bestFit="1" customWidth="1"/>
    <col min="1027" max="1027" width="13.875" style="77" bestFit="1" customWidth="1"/>
    <col min="1028" max="1028" width="13.25" style="77" bestFit="1" customWidth="1"/>
    <col min="1029" max="1029" width="16" style="77" bestFit="1" customWidth="1"/>
    <col min="1030" max="1030" width="11.625" style="77" bestFit="1" customWidth="1"/>
    <col min="1031" max="1031" width="16.875" style="77" customWidth="1"/>
    <col min="1032" max="1032" width="13.25" style="77" customWidth="1"/>
    <col min="1033" max="1033" width="18.375" style="77" bestFit="1" customWidth="1"/>
    <col min="1034" max="1034" width="15" style="77" bestFit="1" customWidth="1"/>
    <col min="1035" max="1035" width="14.75" style="77" bestFit="1" customWidth="1"/>
    <col min="1036" max="1036" width="14.625" style="77" bestFit="1" customWidth="1"/>
    <col min="1037" max="1037" width="13.75" style="77" bestFit="1" customWidth="1"/>
    <col min="1038" max="1038" width="14.25" style="77" bestFit="1" customWidth="1"/>
    <col min="1039" max="1039" width="15.125" style="77" customWidth="1"/>
    <col min="1040" max="1040" width="20.5" style="77" bestFit="1" customWidth="1"/>
    <col min="1041" max="1041" width="27.875" style="77" bestFit="1" customWidth="1"/>
    <col min="1042" max="1042" width="6.875" style="77" bestFit="1" customWidth="1"/>
    <col min="1043" max="1043" width="5" style="77" bestFit="1" customWidth="1"/>
    <col min="1044" max="1044" width="8" style="77" bestFit="1" customWidth="1"/>
    <col min="1045" max="1045" width="11.875" style="77" bestFit="1" customWidth="1"/>
    <col min="1046" max="1274" width="9" style="77"/>
    <col min="1275" max="1275" width="3.875" style="77" bestFit="1" customWidth="1"/>
    <col min="1276" max="1276" width="16" style="77" bestFit="1" customWidth="1"/>
    <col min="1277" max="1277" width="16.625" style="77" bestFit="1" customWidth="1"/>
    <col min="1278" max="1278" width="13.5" style="77" bestFit="1" customWidth="1"/>
    <col min="1279" max="1280" width="10.875" style="77" bestFit="1" customWidth="1"/>
    <col min="1281" max="1281" width="6.25" style="77" bestFit="1" customWidth="1"/>
    <col min="1282" max="1282" width="8.875" style="77" bestFit="1" customWidth="1"/>
    <col min="1283" max="1283" width="13.875" style="77" bestFit="1" customWidth="1"/>
    <col min="1284" max="1284" width="13.25" style="77" bestFit="1" customWidth="1"/>
    <col min="1285" max="1285" width="16" style="77" bestFit="1" customWidth="1"/>
    <col min="1286" max="1286" width="11.625" style="77" bestFit="1" customWidth="1"/>
    <col min="1287" max="1287" width="16.875" style="77" customWidth="1"/>
    <col min="1288" max="1288" width="13.25" style="77" customWidth="1"/>
    <col min="1289" max="1289" width="18.375" style="77" bestFit="1" customWidth="1"/>
    <col min="1290" max="1290" width="15" style="77" bestFit="1" customWidth="1"/>
    <col min="1291" max="1291" width="14.75" style="77" bestFit="1" customWidth="1"/>
    <col min="1292" max="1292" width="14.625" style="77" bestFit="1" customWidth="1"/>
    <col min="1293" max="1293" width="13.75" style="77" bestFit="1" customWidth="1"/>
    <col min="1294" max="1294" width="14.25" style="77" bestFit="1" customWidth="1"/>
    <col min="1295" max="1295" width="15.125" style="77" customWidth="1"/>
    <col min="1296" max="1296" width="20.5" style="77" bestFit="1" customWidth="1"/>
    <col min="1297" max="1297" width="27.875" style="77" bestFit="1" customWidth="1"/>
    <col min="1298" max="1298" width="6.875" style="77" bestFit="1" customWidth="1"/>
    <col min="1299" max="1299" width="5" style="77" bestFit="1" customWidth="1"/>
    <col min="1300" max="1300" width="8" style="77" bestFit="1" customWidth="1"/>
    <col min="1301" max="1301" width="11.875" style="77" bestFit="1" customWidth="1"/>
    <col min="1302" max="1530" width="9" style="77"/>
    <col min="1531" max="1531" width="3.875" style="77" bestFit="1" customWidth="1"/>
    <col min="1532" max="1532" width="16" style="77" bestFit="1" customWidth="1"/>
    <col min="1533" max="1533" width="16.625" style="77" bestFit="1" customWidth="1"/>
    <col min="1534" max="1534" width="13.5" style="77" bestFit="1" customWidth="1"/>
    <col min="1535" max="1536" width="10.875" style="77" bestFit="1" customWidth="1"/>
    <col min="1537" max="1537" width="6.25" style="77" bestFit="1" customWidth="1"/>
    <col min="1538" max="1538" width="8.875" style="77" bestFit="1" customWidth="1"/>
    <col min="1539" max="1539" width="13.875" style="77" bestFit="1" customWidth="1"/>
    <col min="1540" max="1540" width="13.25" style="77" bestFit="1" customWidth="1"/>
    <col min="1541" max="1541" width="16" style="77" bestFit="1" customWidth="1"/>
    <col min="1542" max="1542" width="11.625" style="77" bestFit="1" customWidth="1"/>
    <col min="1543" max="1543" width="16.875" style="77" customWidth="1"/>
    <col min="1544" max="1544" width="13.25" style="77" customWidth="1"/>
    <col min="1545" max="1545" width="18.375" style="77" bestFit="1" customWidth="1"/>
    <col min="1546" max="1546" width="15" style="77" bestFit="1" customWidth="1"/>
    <col min="1547" max="1547" width="14.75" style="77" bestFit="1" customWidth="1"/>
    <col min="1548" max="1548" width="14.625" style="77" bestFit="1" customWidth="1"/>
    <col min="1549" max="1549" width="13.75" style="77" bestFit="1" customWidth="1"/>
    <col min="1550" max="1550" width="14.25" style="77" bestFit="1" customWidth="1"/>
    <col min="1551" max="1551" width="15.125" style="77" customWidth="1"/>
    <col min="1552" max="1552" width="20.5" style="77" bestFit="1" customWidth="1"/>
    <col min="1553" max="1553" width="27.875" style="77" bestFit="1" customWidth="1"/>
    <col min="1554" max="1554" width="6.875" style="77" bestFit="1" customWidth="1"/>
    <col min="1555" max="1555" width="5" style="77" bestFit="1" customWidth="1"/>
    <col min="1556" max="1556" width="8" style="77" bestFit="1" customWidth="1"/>
    <col min="1557" max="1557" width="11.875" style="77" bestFit="1" customWidth="1"/>
    <col min="1558" max="1786" width="9" style="77"/>
    <col min="1787" max="1787" width="3.875" style="77" bestFit="1" customWidth="1"/>
    <col min="1788" max="1788" width="16" style="77" bestFit="1" customWidth="1"/>
    <col min="1789" max="1789" width="16.625" style="77" bestFit="1" customWidth="1"/>
    <col min="1790" max="1790" width="13.5" style="77" bestFit="1" customWidth="1"/>
    <col min="1791" max="1792" width="10.875" style="77" bestFit="1" customWidth="1"/>
    <col min="1793" max="1793" width="6.25" style="77" bestFit="1" customWidth="1"/>
    <col min="1794" max="1794" width="8.875" style="77" bestFit="1" customWidth="1"/>
    <col min="1795" max="1795" width="13.875" style="77" bestFit="1" customWidth="1"/>
    <col min="1796" max="1796" width="13.25" style="77" bestFit="1" customWidth="1"/>
    <col min="1797" max="1797" width="16" style="77" bestFit="1" customWidth="1"/>
    <col min="1798" max="1798" width="11.625" style="77" bestFit="1" customWidth="1"/>
    <col min="1799" max="1799" width="16.875" style="77" customWidth="1"/>
    <col min="1800" max="1800" width="13.25" style="77" customWidth="1"/>
    <col min="1801" max="1801" width="18.375" style="77" bestFit="1" customWidth="1"/>
    <col min="1802" max="1802" width="15" style="77" bestFit="1" customWidth="1"/>
    <col min="1803" max="1803" width="14.75" style="77" bestFit="1" customWidth="1"/>
    <col min="1804" max="1804" width="14.625" style="77" bestFit="1" customWidth="1"/>
    <col min="1805" max="1805" width="13.75" style="77" bestFit="1" customWidth="1"/>
    <col min="1806" max="1806" width="14.25" style="77" bestFit="1" customWidth="1"/>
    <col min="1807" max="1807" width="15.125" style="77" customWidth="1"/>
    <col min="1808" max="1808" width="20.5" style="77" bestFit="1" customWidth="1"/>
    <col min="1809" max="1809" width="27.875" style="77" bestFit="1" customWidth="1"/>
    <col min="1810" max="1810" width="6.875" style="77" bestFit="1" customWidth="1"/>
    <col min="1811" max="1811" width="5" style="77" bestFit="1" customWidth="1"/>
    <col min="1812" max="1812" width="8" style="77" bestFit="1" customWidth="1"/>
    <col min="1813" max="1813" width="11.875" style="77" bestFit="1" customWidth="1"/>
    <col min="1814" max="2042" width="9" style="77"/>
    <col min="2043" max="2043" width="3.875" style="77" bestFit="1" customWidth="1"/>
    <col min="2044" max="2044" width="16" style="77" bestFit="1" customWidth="1"/>
    <col min="2045" max="2045" width="16.625" style="77" bestFit="1" customWidth="1"/>
    <col min="2046" max="2046" width="13.5" style="77" bestFit="1" customWidth="1"/>
    <col min="2047" max="2048" width="10.875" style="77" bestFit="1" customWidth="1"/>
    <col min="2049" max="2049" width="6.25" style="77" bestFit="1" customWidth="1"/>
    <col min="2050" max="2050" width="8.875" style="77" bestFit="1" customWidth="1"/>
    <col min="2051" max="2051" width="13.875" style="77" bestFit="1" customWidth="1"/>
    <col min="2052" max="2052" width="13.25" style="77" bestFit="1" customWidth="1"/>
    <col min="2053" max="2053" width="16" style="77" bestFit="1" customWidth="1"/>
    <col min="2054" max="2054" width="11.625" style="77" bestFit="1" customWidth="1"/>
    <col min="2055" max="2055" width="16.875" style="77" customWidth="1"/>
    <col min="2056" max="2056" width="13.25" style="77" customWidth="1"/>
    <col min="2057" max="2057" width="18.375" style="77" bestFit="1" customWidth="1"/>
    <col min="2058" max="2058" width="15" style="77" bestFit="1" customWidth="1"/>
    <col min="2059" max="2059" width="14.75" style="77" bestFit="1" customWidth="1"/>
    <col min="2060" max="2060" width="14.625" style="77" bestFit="1" customWidth="1"/>
    <col min="2061" max="2061" width="13.75" style="77" bestFit="1" customWidth="1"/>
    <col min="2062" max="2062" width="14.25" style="77" bestFit="1" customWidth="1"/>
    <col min="2063" max="2063" width="15.125" style="77" customWidth="1"/>
    <col min="2064" max="2064" width="20.5" style="77" bestFit="1" customWidth="1"/>
    <col min="2065" max="2065" width="27.875" style="77" bestFit="1" customWidth="1"/>
    <col min="2066" max="2066" width="6.875" style="77" bestFit="1" customWidth="1"/>
    <col min="2067" max="2067" width="5" style="77" bestFit="1" customWidth="1"/>
    <col min="2068" max="2068" width="8" style="77" bestFit="1" customWidth="1"/>
    <col min="2069" max="2069" width="11.875" style="77" bestFit="1" customWidth="1"/>
    <col min="2070" max="2298" width="9" style="77"/>
    <col min="2299" max="2299" width="3.875" style="77" bestFit="1" customWidth="1"/>
    <col min="2300" max="2300" width="16" style="77" bestFit="1" customWidth="1"/>
    <col min="2301" max="2301" width="16.625" style="77" bestFit="1" customWidth="1"/>
    <col min="2302" max="2302" width="13.5" style="77" bestFit="1" customWidth="1"/>
    <col min="2303" max="2304" width="10.875" style="77" bestFit="1" customWidth="1"/>
    <col min="2305" max="2305" width="6.25" style="77" bestFit="1" customWidth="1"/>
    <col min="2306" max="2306" width="8.875" style="77" bestFit="1" customWidth="1"/>
    <col min="2307" max="2307" width="13.875" style="77" bestFit="1" customWidth="1"/>
    <col min="2308" max="2308" width="13.25" style="77" bestFit="1" customWidth="1"/>
    <col min="2309" max="2309" width="16" style="77" bestFit="1" customWidth="1"/>
    <col min="2310" max="2310" width="11.625" style="77" bestFit="1" customWidth="1"/>
    <col min="2311" max="2311" width="16.875" style="77" customWidth="1"/>
    <col min="2312" max="2312" width="13.25" style="77" customWidth="1"/>
    <col min="2313" max="2313" width="18.375" style="77" bestFit="1" customWidth="1"/>
    <col min="2314" max="2314" width="15" style="77" bestFit="1" customWidth="1"/>
    <col min="2315" max="2315" width="14.75" style="77" bestFit="1" customWidth="1"/>
    <col min="2316" max="2316" width="14.625" style="77" bestFit="1" customWidth="1"/>
    <col min="2317" max="2317" width="13.75" style="77" bestFit="1" customWidth="1"/>
    <col min="2318" max="2318" width="14.25" style="77" bestFit="1" customWidth="1"/>
    <col min="2319" max="2319" width="15.125" style="77" customWidth="1"/>
    <col min="2320" max="2320" width="20.5" style="77" bestFit="1" customWidth="1"/>
    <col min="2321" max="2321" width="27.875" style="77" bestFit="1" customWidth="1"/>
    <col min="2322" max="2322" width="6.875" style="77" bestFit="1" customWidth="1"/>
    <col min="2323" max="2323" width="5" style="77" bestFit="1" customWidth="1"/>
    <col min="2324" max="2324" width="8" style="77" bestFit="1" customWidth="1"/>
    <col min="2325" max="2325" width="11.875" style="77" bestFit="1" customWidth="1"/>
    <col min="2326" max="2554" width="9" style="77"/>
    <col min="2555" max="2555" width="3.875" style="77" bestFit="1" customWidth="1"/>
    <col min="2556" max="2556" width="16" style="77" bestFit="1" customWidth="1"/>
    <col min="2557" max="2557" width="16.625" style="77" bestFit="1" customWidth="1"/>
    <col min="2558" max="2558" width="13.5" style="77" bestFit="1" customWidth="1"/>
    <col min="2559" max="2560" width="10.875" style="77" bestFit="1" customWidth="1"/>
    <col min="2561" max="2561" width="6.25" style="77" bestFit="1" customWidth="1"/>
    <col min="2562" max="2562" width="8.875" style="77" bestFit="1" customWidth="1"/>
    <col min="2563" max="2563" width="13.875" style="77" bestFit="1" customWidth="1"/>
    <col min="2564" max="2564" width="13.25" style="77" bestFit="1" customWidth="1"/>
    <col min="2565" max="2565" width="16" style="77" bestFit="1" customWidth="1"/>
    <col min="2566" max="2566" width="11.625" style="77" bestFit="1" customWidth="1"/>
    <col min="2567" max="2567" width="16.875" style="77" customWidth="1"/>
    <col min="2568" max="2568" width="13.25" style="77" customWidth="1"/>
    <col min="2569" max="2569" width="18.375" style="77" bestFit="1" customWidth="1"/>
    <col min="2570" max="2570" width="15" style="77" bestFit="1" customWidth="1"/>
    <col min="2571" max="2571" width="14.75" style="77" bestFit="1" customWidth="1"/>
    <col min="2572" max="2572" width="14.625" style="77" bestFit="1" customWidth="1"/>
    <col min="2573" max="2573" width="13.75" style="77" bestFit="1" customWidth="1"/>
    <col min="2574" max="2574" width="14.25" style="77" bestFit="1" customWidth="1"/>
    <col min="2575" max="2575" width="15.125" style="77" customWidth="1"/>
    <col min="2576" max="2576" width="20.5" style="77" bestFit="1" customWidth="1"/>
    <col min="2577" max="2577" width="27.875" style="77" bestFit="1" customWidth="1"/>
    <col min="2578" max="2578" width="6.875" style="77" bestFit="1" customWidth="1"/>
    <col min="2579" max="2579" width="5" style="77" bestFit="1" customWidth="1"/>
    <col min="2580" max="2580" width="8" style="77" bestFit="1" customWidth="1"/>
    <col min="2581" max="2581" width="11.875" style="77" bestFit="1" customWidth="1"/>
    <col min="2582" max="2810" width="9" style="77"/>
    <col min="2811" max="2811" width="3.875" style="77" bestFit="1" customWidth="1"/>
    <col min="2812" max="2812" width="16" style="77" bestFit="1" customWidth="1"/>
    <col min="2813" max="2813" width="16.625" style="77" bestFit="1" customWidth="1"/>
    <col min="2814" max="2814" width="13.5" style="77" bestFit="1" customWidth="1"/>
    <col min="2815" max="2816" width="10.875" style="77" bestFit="1" customWidth="1"/>
    <col min="2817" max="2817" width="6.25" style="77" bestFit="1" customWidth="1"/>
    <col min="2818" max="2818" width="8.875" style="77" bestFit="1" customWidth="1"/>
    <col min="2819" max="2819" width="13.875" style="77" bestFit="1" customWidth="1"/>
    <col min="2820" max="2820" width="13.25" style="77" bestFit="1" customWidth="1"/>
    <col min="2821" max="2821" width="16" style="77" bestFit="1" customWidth="1"/>
    <col min="2822" max="2822" width="11.625" style="77" bestFit="1" customWidth="1"/>
    <col min="2823" max="2823" width="16.875" style="77" customWidth="1"/>
    <col min="2824" max="2824" width="13.25" style="77" customWidth="1"/>
    <col min="2825" max="2825" width="18.375" style="77" bestFit="1" customWidth="1"/>
    <col min="2826" max="2826" width="15" style="77" bestFit="1" customWidth="1"/>
    <col min="2827" max="2827" width="14.75" style="77" bestFit="1" customWidth="1"/>
    <col min="2828" max="2828" width="14.625" style="77" bestFit="1" customWidth="1"/>
    <col min="2829" max="2829" width="13.75" style="77" bestFit="1" customWidth="1"/>
    <col min="2830" max="2830" width="14.25" style="77" bestFit="1" customWidth="1"/>
    <col min="2831" max="2831" width="15.125" style="77" customWidth="1"/>
    <col min="2832" max="2832" width="20.5" style="77" bestFit="1" customWidth="1"/>
    <col min="2833" max="2833" width="27.875" style="77" bestFit="1" customWidth="1"/>
    <col min="2834" max="2834" width="6.875" style="77" bestFit="1" customWidth="1"/>
    <col min="2835" max="2835" width="5" style="77" bestFit="1" customWidth="1"/>
    <col min="2836" max="2836" width="8" style="77" bestFit="1" customWidth="1"/>
    <col min="2837" max="2837" width="11.875" style="77" bestFit="1" customWidth="1"/>
    <col min="2838" max="3066" width="9" style="77"/>
    <col min="3067" max="3067" width="3.875" style="77" bestFit="1" customWidth="1"/>
    <col min="3068" max="3068" width="16" style="77" bestFit="1" customWidth="1"/>
    <col min="3069" max="3069" width="16.625" style="77" bestFit="1" customWidth="1"/>
    <col min="3070" max="3070" width="13.5" style="77" bestFit="1" customWidth="1"/>
    <col min="3071" max="3072" width="10.875" style="77" bestFit="1" customWidth="1"/>
    <col min="3073" max="3073" width="6.25" style="77" bestFit="1" customWidth="1"/>
    <col min="3074" max="3074" width="8.875" style="77" bestFit="1" customWidth="1"/>
    <col min="3075" max="3075" width="13.875" style="77" bestFit="1" customWidth="1"/>
    <col min="3076" max="3076" width="13.25" style="77" bestFit="1" customWidth="1"/>
    <col min="3077" max="3077" width="16" style="77" bestFit="1" customWidth="1"/>
    <col min="3078" max="3078" width="11.625" style="77" bestFit="1" customWidth="1"/>
    <col min="3079" max="3079" width="16.875" style="77" customWidth="1"/>
    <col min="3080" max="3080" width="13.25" style="77" customWidth="1"/>
    <col min="3081" max="3081" width="18.375" style="77" bestFit="1" customWidth="1"/>
    <col min="3082" max="3082" width="15" style="77" bestFit="1" customWidth="1"/>
    <col min="3083" max="3083" width="14.75" style="77" bestFit="1" customWidth="1"/>
    <col min="3084" max="3084" width="14.625" style="77" bestFit="1" customWidth="1"/>
    <col min="3085" max="3085" width="13.75" style="77" bestFit="1" customWidth="1"/>
    <col min="3086" max="3086" width="14.25" style="77" bestFit="1" customWidth="1"/>
    <col min="3087" max="3087" width="15.125" style="77" customWidth="1"/>
    <col min="3088" max="3088" width="20.5" style="77" bestFit="1" customWidth="1"/>
    <col min="3089" max="3089" width="27.875" style="77" bestFit="1" customWidth="1"/>
    <col min="3090" max="3090" width="6.875" style="77" bestFit="1" customWidth="1"/>
    <col min="3091" max="3091" width="5" style="77" bestFit="1" customWidth="1"/>
    <col min="3092" max="3092" width="8" style="77" bestFit="1" customWidth="1"/>
    <col min="3093" max="3093" width="11.875" style="77" bestFit="1" customWidth="1"/>
    <col min="3094" max="3322" width="9" style="77"/>
    <col min="3323" max="3323" width="3.875" style="77" bestFit="1" customWidth="1"/>
    <col min="3324" max="3324" width="16" style="77" bestFit="1" customWidth="1"/>
    <col min="3325" max="3325" width="16.625" style="77" bestFit="1" customWidth="1"/>
    <col min="3326" max="3326" width="13.5" style="77" bestFit="1" customWidth="1"/>
    <col min="3327" max="3328" width="10.875" style="77" bestFit="1" customWidth="1"/>
    <col min="3329" max="3329" width="6.25" style="77" bestFit="1" customWidth="1"/>
    <col min="3330" max="3330" width="8.875" style="77" bestFit="1" customWidth="1"/>
    <col min="3331" max="3331" width="13.875" style="77" bestFit="1" customWidth="1"/>
    <col min="3332" max="3332" width="13.25" style="77" bestFit="1" customWidth="1"/>
    <col min="3333" max="3333" width="16" style="77" bestFit="1" customWidth="1"/>
    <col min="3334" max="3334" width="11.625" style="77" bestFit="1" customWidth="1"/>
    <col min="3335" max="3335" width="16.875" style="77" customWidth="1"/>
    <col min="3336" max="3336" width="13.25" style="77" customWidth="1"/>
    <col min="3337" max="3337" width="18.375" style="77" bestFit="1" customWidth="1"/>
    <col min="3338" max="3338" width="15" style="77" bestFit="1" customWidth="1"/>
    <col min="3339" max="3339" width="14.75" style="77" bestFit="1" customWidth="1"/>
    <col min="3340" max="3340" width="14.625" style="77" bestFit="1" customWidth="1"/>
    <col min="3341" max="3341" width="13.75" style="77" bestFit="1" customWidth="1"/>
    <col min="3342" max="3342" width="14.25" style="77" bestFit="1" customWidth="1"/>
    <col min="3343" max="3343" width="15.125" style="77" customWidth="1"/>
    <col min="3344" max="3344" width="20.5" style="77" bestFit="1" customWidth="1"/>
    <col min="3345" max="3345" width="27.875" style="77" bestFit="1" customWidth="1"/>
    <col min="3346" max="3346" width="6.875" style="77" bestFit="1" customWidth="1"/>
    <col min="3347" max="3347" width="5" style="77" bestFit="1" customWidth="1"/>
    <col min="3348" max="3348" width="8" style="77" bestFit="1" customWidth="1"/>
    <col min="3349" max="3349" width="11.875" style="77" bestFit="1" customWidth="1"/>
    <col min="3350" max="3578" width="9" style="77"/>
    <col min="3579" max="3579" width="3.875" style="77" bestFit="1" customWidth="1"/>
    <col min="3580" max="3580" width="16" style="77" bestFit="1" customWidth="1"/>
    <col min="3581" max="3581" width="16.625" style="77" bestFit="1" customWidth="1"/>
    <col min="3582" max="3582" width="13.5" style="77" bestFit="1" customWidth="1"/>
    <col min="3583" max="3584" width="10.875" style="77" bestFit="1" customWidth="1"/>
    <col min="3585" max="3585" width="6.25" style="77" bestFit="1" customWidth="1"/>
    <col min="3586" max="3586" width="8.875" style="77" bestFit="1" customWidth="1"/>
    <col min="3587" max="3587" width="13.875" style="77" bestFit="1" customWidth="1"/>
    <col min="3588" max="3588" width="13.25" style="77" bestFit="1" customWidth="1"/>
    <col min="3589" max="3589" width="16" style="77" bestFit="1" customWidth="1"/>
    <col min="3590" max="3590" width="11.625" style="77" bestFit="1" customWidth="1"/>
    <col min="3591" max="3591" width="16.875" style="77" customWidth="1"/>
    <col min="3592" max="3592" width="13.25" style="77" customWidth="1"/>
    <col min="3593" max="3593" width="18.375" style="77" bestFit="1" customWidth="1"/>
    <col min="3594" max="3594" width="15" style="77" bestFit="1" customWidth="1"/>
    <col min="3595" max="3595" width="14.75" style="77" bestFit="1" customWidth="1"/>
    <col min="3596" max="3596" width="14.625" style="77" bestFit="1" customWidth="1"/>
    <col min="3597" max="3597" width="13.75" style="77" bestFit="1" customWidth="1"/>
    <col min="3598" max="3598" width="14.25" style="77" bestFit="1" customWidth="1"/>
    <col min="3599" max="3599" width="15.125" style="77" customWidth="1"/>
    <col min="3600" max="3600" width="20.5" style="77" bestFit="1" customWidth="1"/>
    <col min="3601" max="3601" width="27.875" style="77" bestFit="1" customWidth="1"/>
    <col min="3602" max="3602" width="6.875" style="77" bestFit="1" customWidth="1"/>
    <col min="3603" max="3603" width="5" style="77" bestFit="1" customWidth="1"/>
    <col min="3604" max="3604" width="8" style="77" bestFit="1" customWidth="1"/>
    <col min="3605" max="3605" width="11.875" style="77" bestFit="1" customWidth="1"/>
    <col min="3606" max="3834" width="9" style="77"/>
    <col min="3835" max="3835" width="3.875" style="77" bestFit="1" customWidth="1"/>
    <col min="3836" max="3836" width="16" style="77" bestFit="1" customWidth="1"/>
    <col min="3837" max="3837" width="16.625" style="77" bestFit="1" customWidth="1"/>
    <col min="3838" max="3838" width="13.5" style="77" bestFit="1" customWidth="1"/>
    <col min="3839" max="3840" width="10.875" style="77" bestFit="1" customWidth="1"/>
    <col min="3841" max="3841" width="6.25" style="77" bestFit="1" customWidth="1"/>
    <col min="3842" max="3842" width="8.875" style="77" bestFit="1" customWidth="1"/>
    <col min="3843" max="3843" width="13.875" style="77" bestFit="1" customWidth="1"/>
    <col min="3844" max="3844" width="13.25" style="77" bestFit="1" customWidth="1"/>
    <col min="3845" max="3845" width="16" style="77" bestFit="1" customWidth="1"/>
    <col min="3846" max="3846" width="11.625" style="77" bestFit="1" customWidth="1"/>
    <col min="3847" max="3847" width="16.875" style="77" customWidth="1"/>
    <col min="3848" max="3848" width="13.25" style="77" customWidth="1"/>
    <col min="3849" max="3849" width="18.375" style="77" bestFit="1" customWidth="1"/>
    <col min="3850" max="3850" width="15" style="77" bestFit="1" customWidth="1"/>
    <col min="3851" max="3851" width="14.75" style="77" bestFit="1" customWidth="1"/>
    <col min="3852" max="3852" width="14.625" style="77" bestFit="1" customWidth="1"/>
    <col min="3853" max="3853" width="13.75" style="77" bestFit="1" customWidth="1"/>
    <col min="3854" max="3854" width="14.25" style="77" bestFit="1" customWidth="1"/>
    <col min="3855" max="3855" width="15.125" style="77" customWidth="1"/>
    <col min="3856" max="3856" width="20.5" style="77" bestFit="1" customWidth="1"/>
    <col min="3857" max="3857" width="27.875" style="77" bestFit="1" customWidth="1"/>
    <col min="3858" max="3858" width="6.875" style="77" bestFit="1" customWidth="1"/>
    <col min="3859" max="3859" width="5" style="77" bestFit="1" customWidth="1"/>
    <col min="3860" max="3860" width="8" style="77" bestFit="1" customWidth="1"/>
    <col min="3861" max="3861" width="11.875" style="77" bestFit="1" customWidth="1"/>
    <col min="3862" max="4090" width="9" style="77"/>
    <col min="4091" max="4091" width="3.875" style="77" bestFit="1" customWidth="1"/>
    <col min="4092" max="4092" width="16" style="77" bestFit="1" customWidth="1"/>
    <col min="4093" max="4093" width="16.625" style="77" bestFit="1" customWidth="1"/>
    <col min="4094" max="4094" width="13.5" style="77" bestFit="1" customWidth="1"/>
    <col min="4095" max="4096" width="10.875" style="77" bestFit="1" customWidth="1"/>
    <col min="4097" max="4097" width="6.25" style="77" bestFit="1" customWidth="1"/>
    <col min="4098" max="4098" width="8.875" style="77" bestFit="1" customWidth="1"/>
    <col min="4099" max="4099" width="13.875" style="77" bestFit="1" customWidth="1"/>
    <col min="4100" max="4100" width="13.25" style="77" bestFit="1" customWidth="1"/>
    <col min="4101" max="4101" width="16" style="77" bestFit="1" customWidth="1"/>
    <col min="4102" max="4102" width="11.625" style="77" bestFit="1" customWidth="1"/>
    <col min="4103" max="4103" width="16.875" style="77" customWidth="1"/>
    <col min="4104" max="4104" width="13.25" style="77" customWidth="1"/>
    <col min="4105" max="4105" width="18.375" style="77" bestFit="1" customWidth="1"/>
    <col min="4106" max="4106" width="15" style="77" bestFit="1" customWidth="1"/>
    <col min="4107" max="4107" width="14.75" style="77" bestFit="1" customWidth="1"/>
    <col min="4108" max="4108" width="14.625" style="77" bestFit="1" customWidth="1"/>
    <col min="4109" max="4109" width="13.75" style="77" bestFit="1" customWidth="1"/>
    <col min="4110" max="4110" width="14.25" style="77" bestFit="1" customWidth="1"/>
    <col min="4111" max="4111" width="15.125" style="77" customWidth="1"/>
    <col min="4112" max="4112" width="20.5" style="77" bestFit="1" customWidth="1"/>
    <col min="4113" max="4113" width="27.875" style="77" bestFit="1" customWidth="1"/>
    <col min="4114" max="4114" width="6.875" style="77" bestFit="1" customWidth="1"/>
    <col min="4115" max="4115" width="5" style="77" bestFit="1" customWidth="1"/>
    <col min="4116" max="4116" width="8" style="77" bestFit="1" customWidth="1"/>
    <col min="4117" max="4117" width="11.875" style="77" bestFit="1" customWidth="1"/>
    <col min="4118" max="4346" width="9" style="77"/>
    <col min="4347" max="4347" width="3.875" style="77" bestFit="1" customWidth="1"/>
    <col min="4348" max="4348" width="16" style="77" bestFit="1" customWidth="1"/>
    <col min="4349" max="4349" width="16.625" style="77" bestFit="1" customWidth="1"/>
    <col min="4350" max="4350" width="13.5" style="77" bestFit="1" customWidth="1"/>
    <col min="4351" max="4352" width="10.875" style="77" bestFit="1" customWidth="1"/>
    <col min="4353" max="4353" width="6.25" style="77" bestFit="1" customWidth="1"/>
    <col min="4354" max="4354" width="8.875" style="77" bestFit="1" customWidth="1"/>
    <col min="4355" max="4355" width="13.875" style="77" bestFit="1" customWidth="1"/>
    <col min="4356" max="4356" width="13.25" style="77" bestFit="1" customWidth="1"/>
    <col min="4357" max="4357" width="16" style="77" bestFit="1" customWidth="1"/>
    <col min="4358" max="4358" width="11.625" style="77" bestFit="1" customWidth="1"/>
    <col min="4359" max="4359" width="16.875" style="77" customWidth="1"/>
    <col min="4360" max="4360" width="13.25" style="77" customWidth="1"/>
    <col min="4361" max="4361" width="18.375" style="77" bestFit="1" customWidth="1"/>
    <col min="4362" max="4362" width="15" style="77" bestFit="1" customWidth="1"/>
    <col min="4363" max="4363" width="14.75" style="77" bestFit="1" customWidth="1"/>
    <col min="4364" max="4364" width="14.625" style="77" bestFit="1" customWidth="1"/>
    <col min="4365" max="4365" width="13.75" style="77" bestFit="1" customWidth="1"/>
    <col min="4366" max="4366" width="14.25" style="77" bestFit="1" customWidth="1"/>
    <col min="4367" max="4367" width="15.125" style="77" customWidth="1"/>
    <col min="4368" max="4368" width="20.5" style="77" bestFit="1" customWidth="1"/>
    <col min="4369" max="4369" width="27.875" style="77" bestFit="1" customWidth="1"/>
    <col min="4370" max="4370" width="6.875" style="77" bestFit="1" customWidth="1"/>
    <col min="4371" max="4371" width="5" style="77" bestFit="1" customWidth="1"/>
    <col min="4372" max="4372" width="8" style="77" bestFit="1" customWidth="1"/>
    <col min="4373" max="4373" width="11.875" style="77" bestFit="1" customWidth="1"/>
    <col min="4374" max="4602" width="9" style="77"/>
    <col min="4603" max="4603" width="3.875" style="77" bestFit="1" customWidth="1"/>
    <col min="4604" max="4604" width="16" style="77" bestFit="1" customWidth="1"/>
    <col min="4605" max="4605" width="16.625" style="77" bestFit="1" customWidth="1"/>
    <col min="4606" max="4606" width="13.5" style="77" bestFit="1" customWidth="1"/>
    <col min="4607" max="4608" width="10.875" style="77" bestFit="1" customWidth="1"/>
    <col min="4609" max="4609" width="6.25" style="77" bestFit="1" customWidth="1"/>
    <col min="4610" max="4610" width="8.875" style="77" bestFit="1" customWidth="1"/>
    <col min="4611" max="4611" width="13.875" style="77" bestFit="1" customWidth="1"/>
    <col min="4612" max="4612" width="13.25" style="77" bestFit="1" customWidth="1"/>
    <col min="4613" max="4613" width="16" style="77" bestFit="1" customWidth="1"/>
    <col min="4614" max="4614" width="11.625" style="77" bestFit="1" customWidth="1"/>
    <col min="4615" max="4615" width="16.875" style="77" customWidth="1"/>
    <col min="4616" max="4616" width="13.25" style="77" customWidth="1"/>
    <col min="4617" max="4617" width="18.375" style="77" bestFit="1" customWidth="1"/>
    <col min="4618" max="4618" width="15" style="77" bestFit="1" customWidth="1"/>
    <col min="4619" max="4619" width="14.75" style="77" bestFit="1" customWidth="1"/>
    <col min="4620" max="4620" width="14.625" style="77" bestFit="1" customWidth="1"/>
    <col min="4621" max="4621" width="13.75" style="77" bestFit="1" customWidth="1"/>
    <col min="4622" max="4622" width="14.25" style="77" bestFit="1" customWidth="1"/>
    <col min="4623" max="4623" width="15.125" style="77" customWidth="1"/>
    <col min="4624" max="4624" width="20.5" style="77" bestFit="1" customWidth="1"/>
    <col min="4625" max="4625" width="27.875" style="77" bestFit="1" customWidth="1"/>
    <col min="4626" max="4626" width="6.875" style="77" bestFit="1" customWidth="1"/>
    <col min="4627" max="4627" width="5" style="77" bestFit="1" customWidth="1"/>
    <col min="4628" max="4628" width="8" style="77" bestFit="1" customWidth="1"/>
    <col min="4629" max="4629" width="11.875" style="77" bestFit="1" customWidth="1"/>
    <col min="4630" max="4858" width="9" style="77"/>
    <col min="4859" max="4859" width="3.875" style="77" bestFit="1" customWidth="1"/>
    <col min="4860" max="4860" width="16" style="77" bestFit="1" customWidth="1"/>
    <col min="4861" max="4861" width="16.625" style="77" bestFit="1" customWidth="1"/>
    <col min="4862" max="4862" width="13.5" style="77" bestFit="1" customWidth="1"/>
    <col min="4863" max="4864" width="10.875" style="77" bestFit="1" customWidth="1"/>
    <col min="4865" max="4865" width="6.25" style="77" bestFit="1" customWidth="1"/>
    <col min="4866" max="4866" width="8.875" style="77" bestFit="1" customWidth="1"/>
    <col min="4867" max="4867" width="13.875" style="77" bestFit="1" customWidth="1"/>
    <col min="4868" max="4868" width="13.25" style="77" bestFit="1" customWidth="1"/>
    <col min="4869" max="4869" width="16" style="77" bestFit="1" customWidth="1"/>
    <col min="4870" max="4870" width="11.625" style="77" bestFit="1" customWidth="1"/>
    <col min="4871" max="4871" width="16.875" style="77" customWidth="1"/>
    <col min="4872" max="4872" width="13.25" style="77" customWidth="1"/>
    <col min="4873" max="4873" width="18.375" style="77" bestFit="1" customWidth="1"/>
    <col min="4874" max="4874" width="15" style="77" bestFit="1" customWidth="1"/>
    <col min="4875" max="4875" width="14.75" style="77" bestFit="1" customWidth="1"/>
    <col min="4876" max="4876" width="14.625" style="77" bestFit="1" customWidth="1"/>
    <col min="4877" max="4877" width="13.75" style="77" bestFit="1" customWidth="1"/>
    <col min="4878" max="4878" width="14.25" style="77" bestFit="1" customWidth="1"/>
    <col min="4879" max="4879" width="15.125" style="77" customWidth="1"/>
    <col min="4880" max="4880" width="20.5" style="77" bestFit="1" customWidth="1"/>
    <col min="4881" max="4881" width="27.875" style="77" bestFit="1" customWidth="1"/>
    <col min="4882" max="4882" width="6.875" style="77" bestFit="1" customWidth="1"/>
    <col min="4883" max="4883" width="5" style="77" bestFit="1" customWidth="1"/>
    <col min="4884" max="4884" width="8" style="77" bestFit="1" customWidth="1"/>
    <col min="4885" max="4885" width="11.875" style="77" bestFit="1" customWidth="1"/>
    <col min="4886" max="5114" width="9" style="77"/>
    <col min="5115" max="5115" width="3.875" style="77" bestFit="1" customWidth="1"/>
    <col min="5116" max="5116" width="16" style="77" bestFit="1" customWidth="1"/>
    <col min="5117" max="5117" width="16.625" style="77" bestFit="1" customWidth="1"/>
    <col min="5118" max="5118" width="13.5" style="77" bestFit="1" customWidth="1"/>
    <col min="5119" max="5120" width="10.875" style="77" bestFit="1" customWidth="1"/>
    <col min="5121" max="5121" width="6.25" style="77" bestFit="1" customWidth="1"/>
    <col min="5122" max="5122" width="8.875" style="77" bestFit="1" customWidth="1"/>
    <col min="5123" max="5123" width="13.875" style="77" bestFit="1" customWidth="1"/>
    <col min="5124" max="5124" width="13.25" style="77" bestFit="1" customWidth="1"/>
    <col min="5125" max="5125" width="16" style="77" bestFit="1" customWidth="1"/>
    <col min="5126" max="5126" width="11.625" style="77" bestFit="1" customWidth="1"/>
    <col min="5127" max="5127" width="16.875" style="77" customWidth="1"/>
    <col min="5128" max="5128" width="13.25" style="77" customWidth="1"/>
    <col min="5129" max="5129" width="18.375" style="77" bestFit="1" customWidth="1"/>
    <col min="5130" max="5130" width="15" style="77" bestFit="1" customWidth="1"/>
    <col min="5131" max="5131" width="14.75" style="77" bestFit="1" customWidth="1"/>
    <col min="5132" max="5132" width="14.625" style="77" bestFit="1" customWidth="1"/>
    <col min="5133" max="5133" width="13.75" style="77" bestFit="1" customWidth="1"/>
    <col min="5134" max="5134" width="14.25" style="77" bestFit="1" customWidth="1"/>
    <col min="5135" max="5135" width="15.125" style="77" customWidth="1"/>
    <col min="5136" max="5136" width="20.5" style="77" bestFit="1" customWidth="1"/>
    <col min="5137" max="5137" width="27.875" style="77" bestFit="1" customWidth="1"/>
    <col min="5138" max="5138" width="6.875" style="77" bestFit="1" customWidth="1"/>
    <col min="5139" max="5139" width="5" style="77" bestFit="1" customWidth="1"/>
    <col min="5140" max="5140" width="8" style="77" bestFit="1" customWidth="1"/>
    <col min="5141" max="5141" width="11.875" style="77" bestFit="1" customWidth="1"/>
    <col min="5142" max="5370" width="9" style="77"/>
    <col min="5371" max="5371" width="3.875" style="77" bestFit="1" customWidth="1"/>
    <col min="5372" max="5372" width="16" style="77" bestFit="1" customWidth="1"/>
    <col min="5373" max="5373" width="16.625" style="77" bestFit="1" customWidth="1"/>
    <col min="5374" max="5374" width="13.5" style="77" bestFit="1" customWidth="1"/>
    <col min="5375" max="5376" width="10.875" style="77" bestFit="1" customWidth="1"/>
    <col min="5377" max="5377" width="6.25" style="77" bestFit="1" customWidth="1"/>
    <col min="5378" max="5378" width="8.875" style="77" bestFit="1" customWidth="1"/>
    <col min="5379" max="5379" width="13.875" style="77" bestFit="1" customWidth="1"/>
    <col min="5380" max="5380" width="13.25" style="77" bestFit="1" customWidth="1"/>
    <col min="5381" max="5381" width="16" style="77" bestFit="1" customWidth="1"/>
    <col min="5382" max="5382" width="11.625" style="77" bestFit="1" customWidth="1"/>
    <col min="5383" max="5383" width="16.875" style="77" customWidth="1"/>
    <col min="5384" max="5384" width="13.25" style="77" customWidth="1"/>
    <col min="5385" max="5385" width="18.375" style="77" bestFit="1" customWidth="1"/>
    <col min="5386" max="5386" width="15" style="77" bestFit="1" customWidth="1"/>
    <col min="5387" max="5387" width="14.75" style="77" bestFit="1" customWidth="1"/>
    <col min="5388" max="5388" width="14.625" style="77" bestFit="1" customWidth="1"/>
    <col min="5389" max="5389" width="13.75" style="77" bestFit="1" customWidth="1"/>
    <col min="5390" max="5390" width="14.25" style="77" bestFit="1" customWidth="1"/>
    <col min="5391" max="5391" width="15.125" style="77" customWidth="1"/>
    <col min="5392" max="5392" width="20.5" style="77" bestFit="1" customWidth="1"/>
    <col min="5393" max="5393" width="27.875" style="77" bestFit="1" customWidth="1"/>
    <col min="5394" max="5394" width="6.875" style="77" bestFit="1" customWidth="1"/>
    <col min="5395" max="5395" width="5" style="77" bestFit="1" customWidth="1"/>
    <col min="5396" max="5396" width="8" style="77" bestFit="1" customWidth="1"/>
    <col min="5397" max="5397" width="11.875" style="77" bestFit="1" customWidth="1"/>
    <col min="5398" max="5626" width="9" style="77"/>
    <col min="5627" max="5627" width="3.875" style="77" bestFit="1" customWidth="1"/>
    <col min="5628" max="5628" width="16" style="77" bestFit="1" customWidth="1"/>
    <col min="5629" max="5629" width="16.625" style="77" bestFit="1" customWidth="1"/>
    <col min="5630" max="5630" width="13.5" style="77" bestFit="1" customWidth="1"/>
    <col min="5631" max="5632" width="10.875" style="77" bestFit="1" customWidth="1"/>
    <col min="5633" max="5633" width="6.25" style="77" bestFit="1" customWidth="1"/>
    <col min="5634" max="5634" width="8.875" style="77" bestFit="1" customWidth="1"/>
    <col min="5635" max="5635" width="13.875" style="77" bestFit="1" customWidth="1"/>
    <col min="5636" max="5636" width="13.25" style="77" bestFit="1" customWidth="1"/>
    <col min="5637" max="5637" width="16" style="77" bestFit="1" customWidth="1"/>
    <col min="5638" max="5638" width="11.625" style="77" bestFit="1" customWidth="1"/>
    <col min="5639" max="5639" width="16.875" style="77" customWidth="1"/>
    <col min="5640" max="5640" width="13.25" style="77" customWidth="1"/>
    <col min="5641" max="5641" width="18.375" style="77" bestFit="1" customWidth="1"/>
    <col min="5642" max="5642" width="15" style="77" bestFit="1" customWidth="1"/>
    <col min="5643" max="5643" width="14.75" style="77" bestFit="1" customWidth="1"/>
    <col min="5644" max="5644" width="14.625" style="77" bestFit="1" customWidth="1"/>
    <col min="5645" max="5645" width="13.75" style="77" bestFit="1" customWidth="1"/>
    <col min="5646" max="5646" width="14.25" style="77" bestFit="1" customWidth="1"/>
    <col min="5647" max="5647" width="15.125" style="77" customWidth="1"/>
    <col min="5648" max="5648" width="20.5" style="77" bestFit="1" customWidth="1"/>
    <col min="5649" max="5649" width="27.875" style="77" bestFit="1" customWidth="1"/>
    <col min="5650" max="5650" width="6.875" style="77" bestFit="1" customWidth="1"/>
    <col min="5651" max="5651" width="5" style="77" bestFit="1" customWidth="1"/>
    <col min="5652" max="5652" width="8" style="77" bestFit="1" customWidth="1"/>
    <col min="5653" max="5653" width="11.875" style="77" bestFit="1" customWidth="1"/>
    <col min="5654" max="5882" width="9" style="77"/>
    <col min="5883" max="5883" width="3.875" style="77" bestFit="1" customWidth="1"/>
    <col min="5884" max="5884" width="16" style="77" bestFit="1" customWidth="1"/>
    <col min="5885" max="5885" width="16.625" style="77" bestFit="1" customWidth="1"/>
    <col min="5886" max="5886" width="13.5" style="77" bestFit="1" customWidth="1"/>
    <col min="5887" max="5888" width="10.875" style="77" bestFit="1" customWidth="1"/>
    <col min="5889" max="5889" width="6.25" style="77" bestFit="1" customWidth="1"/>
    <col min="5890" max="5890" width="8.875" style="77" bestFit="1" customWidth="1"/>
    <col min="5891" max="5891" width="13.875" style="77" bestFit="1" customWidth="1"/>
    <col min="5892" max="5892" width="13.25" style="77" bestFit="1" customWidth="1"/>
    <col min="5893" max="5893" width="16" style="77" bestFit="1" customWidth="1"/>
    <col min="5894" max="5894" width="11.625" style="77" bestFit="1" customWidth="1"/>
    <col min="5895" max="5895" width="16.875" style="77" customWidth="1"/>
    <col min="5896" max="5896" width="13.25" style="77" customWidth="1"/>
    <col min="5897" max="5897" width="18.375" style="77" bestFit="1" customWidth="1"/>
    <col min="5898" max="5898" width="15" style="77" bestFit="1" customWidth="1"/>
    <col min="5899" max="5899" width="14.75" style="77" bestFit="1" customWidth="1"/>
    <col min="5900" max="5900" width="14.625" style="77" bestFit="1" customWidth="1"/>
    <col min="5901" max="5901" width="13.75" style="77" bestFit="1" customWidth="1"/>
    <col min="5902" max="5902" width="14.25" style="77" bestFit="1" customWidth="1"/>
    <col min="5903" max="5903" width="15.125" style="77" customWidth="1"/>
    <col min="5904" max="5904" width="20.5" style="77" bestFit="1" customWidth="1"/>
    <col min="5905" max="5905" width="27.875" style="77" bestFit="1" customWidth="1"/>
    <col min="5906" max="5906" width="6.875" style="77" bestFit="1" customWidth="1"/>
    <col min="5907" max="5907" width="5" style="77" bestFit="1" customWidth="1"/>
    <col min="5908" max="5908" width="8" style="77" bestFit="1" customWidth="1"/>
    <col min="5909" max="5909" width="11.875" style="77" bestFit="1" customWidth="1"/>
    <col min="5910" max="6138" width="9" style="77"/>
    <col min="6139" max="6139" width="3.875" style="77" bestFit="1" customWidth="1"/>
    <col min="6140" max="6140" width="16" style="77" bestFit="1" customWidth="1"/>
    <col min="6141" max="6141" width="16.625" style="77" bestFit="1" customWidth="1"/>
    <col min="6142" max="6142" width="13.5" style="77" bestFit="1" customWidth="1"/>
    <col min="6143" max="6144" width="10.875" style="77" bestFit="1" customWidth="1"/>
    <col min="6145" max="6145" width="6.25" style="77" bestFit="1" customWidth="1"/>
    <col min="6146" max="6146" width="8.875" style="77" bestFit="1" customWidth="1"/>
    <col min="6147" max="6147" width="13.875" style="77" bestFit="1" customWidth="1"/>
    <col min="6148" max="6148" width="13.25" style="77" bestFit="1" customWidth="1"/>
    <col min="6149" max="6149" width="16" style="77" bestFit="1" customWidth="1"/>
    <col min="6150" max="6150" width="11.625" style="77" bestFit="1" customWidth="1"/>
    <col min="6151" max="6151" width="16.875" style="77" customWidth="1"/>
    <col min="6152" max="6152" width="13.25" style="77" customWidth="1"/>
    <col min="6153" max="6153" width="18.375" style="77" bestFit="1" customWidth="1"/>
    <col min="6154" max="6154" width="15" style="77" bestFit="1" customWidth="1"/>
    <col min="6155" max="6155" width="14.75" style="77" bestFit="1" customWidth="1"/>
    <col min="6156" max="6156" width="14.625" style="77" bestFit="1" customWidth="1"/>
    <col min="6157" max="6157" width="13.75" style="77" bestFit="1" customWidth="1"/>
    <col min="6158" max="6158" width="14.25" style="77" bestFit="1" customWidth="1"/>
    <col min="6159" max="6159" width="15.125" style="77" customWidth="1"/>
    <col min="6160" max="6160" width="20.5" style="77" bestFit="1" customWidth="1"/>
    <col min="6161" max="6161" width="27.875" style="77" bestFit="1" customWidth="1"/>
    <col min="6162" max="6162" width="6.875" style="77" bestFit="1" customWidth="1"/>
    <col min="6163" max="6163" width="5" style="77" bestFit="1" customWidth="1"/>
    <col min="6164" max="6164" width="8" style="77" bestFit="1" customWidth="1"/>
    <col min="6165" max="6165" width="11.875" style="77" bestFit="1" customWidth="1"/>
    <col min="6166" max="6394" width="9" style="77"/>
    <col min="6395" max="6395" width="3.875" style="77" bestFit="1" customWidth="1"/>
    <col min="6396" max="6396" width="16" style="77" bestFit="1" customWidth="1"/>
    <col min="6397" max="6397" width="16.625" style="77" bestFit="1" customWidth="1"/>
    <col min="6398" max="6398" width="13.5" style="77" bestFit="1" customWidth="1"/>
    <col min="6399" max="6400" width="10.875" style="77" bestFit="1" customWidth="1"/>
    <col min="6401" max="6401" width="6.25" style="77" bestFit="1" customWidth="1"/>
    <col min="6402" max="6402" width="8.875" style="77" bestFit="1" customWidth="1"/>
    <col min="6403" max="6403" width="13.875" style="77" bestFit="1" customWidth="1"/>
    <col min="6404" max="6404" width="13.25" style="77" bestFit="1" customWidth="1"/>
    <col min="6405" max="6405" width="16" style="77" bestFit="1" customWidth="1"/>
    <col min="6406" max="6406" width="11.625" style="77" bestFit="1" customWidth="1"/>
    <col min="6407" max="6407" width="16.875" style="77" customWidth="1"/>
    <col min="6408" max="6408" width="13.25" style="77" customWidth="1"/>
    <col min="6409" max="6409" width="18.375" style="77" bestFit="1" customWidth="1"/>
    <col min="6410" max="6410" width="15" style="77" bestFit="1" customWidth="1"/>
    <col min="6411" max="6411" width="14.75" style="77" bestFit="1" customWidth="1"/>
    <col min="6412" max="6412" width="14.625" style="77" bestFit="1" customWidth="1"/>
    <col min="6413" max="6413" width="13.75" style="77" bestFit="1" customWidth="1"/>
    <col min="6414" max="6414" width="14.25" style="77" bestFit="1" customWidth="1"/>
    <col min="6415" max="6415" width="15.125" style="77" customWidth="1"/>
    <col min="6416" max="6416" width="20.5" style="77" bestFit="1" customWidth="1"/>
    <col min="6417" max="6417" width="27.875" style="77" bestFit="1" customWidth="1"/>
    <col min="6418" max="6418" width="6.875" style="77" bestFit="1" customWidth="1"/>
    <col min="6419" max="6419" width="5" style="77" bestFit="1" customWidth="1"/>
    <col min="6420" max="6420" width="8" style="77" bestFit="1" customWidth="1"/>
    <col min="6421" max="6421" width="11.875" style="77" bestFit="1" customWidth="1"/>
    <col min="6422" max="6650" width="9" style="77"/>
    <col min="6651" max="6651" width="3.875" style="77" bestFit="1" customWidth="1"/>
    <col min="6652" max="6652" width="16" style="77" bestFit="1" customWidth="1"/>
    <col min="6653" max="6653" width="16.625" style="77" bestFit="1" customWidth="1"/>
    <col min="6654" max="6654" width="13.5" style="77" bestFit="1" customWidth="1"/>
    <col min="6655" max="6656" width="10.875" style="77" bestFit="1" customWidth="1"/>
    <col min="6657" max="6657" width="6.25" style="77" bestFit="1" customWidth="1"/>
    <col min="6658" max="6658" width="8.875" style="77" bestFit="1" customWidth="1"/>
    <col min="6659" max="6659" width="13.875" style="77" bestFit="1" customWidth="1"/>
    <col min="6660" max="6660" width="13.25" style="77" bestFit="1" customWidth="1"/>
    <col min="6661" max="6661" width="16" style="77" bestFit="1" customWidth="1"/>
    <col min="6662" max="6662" width="11.625" style="77" bestFit="1" customWidth="1"/>
    <col min="6663" max="6663" width="16.875" style="77" customWidth="1"/>
    <col min="6664" max="6664" width="13.25" style="77" customWidth="1"/>
    <col min="6665" max="6665" width="18.375" style="77" bestFit="1" customWidth="1"/>
    <col min="6666" max="6666" width="15" style="77" bestFit="1" customWidth="1"/>
    <col min="6667" max="6667" width="14.75" style="77" bestFit="1" customWidth="1"/>
    <col min="6668" max="6668" width="14.625" style="77" bestFit="1" customWidth="1"/>
    <col min="6669" max="6669" width="13.75" style="77" bestFit="1" customWidth="1"/>
    <col min="6670" max="6670" width="14.25" style="77" bestFit="1" customWidth="1"/>
    <col min="6671" max="6671" width="15.125" style="77" customWidth="1"/>
    <col min="6672" max="6672" width="20.5" style="77" bestFit="1" customWidth="1"/>
    <col min="6673" max="6673" width="27.875" style="77" bestFit="1" customWidth="1"/>
    <col min="6674" max="6674" width="6.875" style="77" bestFit="1" customWidth="1"/>
    <col min="6675" max="6675" width="5" style="77" bestFit="1" customWidth="1"/>
    <col min="6676" max="6676" width="8" style="77" bestFit="1" customWidth="1"/>
    <col min="6677" max="6677" width="11.875" style="77" bestFit="1" customWidth="1"/>
    <col min="6678" max="6906" width="9" style="77"/>
    <col min="6907" max="6907" width="3.875" style="77" bestFit="1" customWidth="1"/>
    <col min="6908" max="6908" width="16" style="77" bestFit="1" customWidth="1"/>
    <col min="6909" max="6909" width="16.625" style="77" bestFit="1" customWidth="1"/>
    <col min="6910" max="6910" width="13.5" style="77" bestFit="1" customWidth="1"/>
    <col min="6911" max="6912" width="10.875" style="77" bestFit="1" customWidth="1"/>
    <col min="6913" max="6913" width="6.25" style="77" bestFit="1" customWidth="1"/>
    <col min="6914" max="6914" width="8.875" style="77" bestFit="1" customWidth="1"/>
    <col min="6915" max="6915" width="13.875" style="77" bestFit="1" customWidth="1"/>
    <col min="6916" max="6916" width="13.25" style="77" bestFit="1" customWidth="1"/>
    <col min="6917" max="6917" width="16" style="77" bestFit="1" customWidth="1"/>
    <col min="6918" max="6918" width="11.625" style="77" bestFit="1" customWidth="1"/>
    <col min="6919" max="6919" width="16.875" style="77" customWidth="1"/>
    <col min="6920" max="6920" width="13.25" style="77" customWidth="1"/>
    <col min="6921" max="6921" width="18.375" style="77" bestFit="1" customWidth="1"/>
    <col min="6922" max="6922" width="15" style="77" bestFit="1" customWidth="1"/>
    <col min="6923" max="6923" width="14.75" style="77" bestFit="1" customWidth="1"/>
    <col min="6924" max="6924" width="14.625" style="77" bestFit="1" customWidth="1"/>
    <col min="6925" max="6925" width="13.75" style="77" bestFit="1" customWidth="1"/>
    <col min="6926" max="6926" width="14.25" style="77" bestFit="1" customWidth="1"/>
    <col min="6927" max="6927" width="15.125" style="77" customWidth="1"/>
    <col min="6928" max="6928" width="20.5" style="77" bestFit="1" customWidth="1"/>
    <col min="6929" max="6929" width="27.875" style="77" bestFit="1" customWidth="1"/>
    <col min="6930" max="6930" width="6.875" style="77" bestFit="1" customWidth="1"/>
    <col min="6931" max="6931" width="5" style="77" bestFit="1" customWidth="1"/>
    <col min="6932" max="6932" width="8" style="77" bestFit="1" customWidth="1"/>
    <col min="6933" max="6933" width="11.875" style="77" bestFit="1" customWidth="1"/>
    <col min="6934" max="7162" width="9" style="77"/>
    <col min="7163" max="7163" width="3.875" style="77" bestFit="1" customWidth="1"/>
    <col min="7164" max="7164" width="16" style="77" bestFit="1" customWidth="1"/>
    <col min="7165" max="7165" width="16.625" style="77" bestFit="1" customWidth="1"/>
    <col min="7166" max="7166" width="13.5" style="77" bestFit="1" customWidth="1"/>
    <col min="7167" max="7168" width="10.875" style="77" bestFit="1" customWidth="1"/>
    <col min="7169" max="7169" width="6.25" style="77" bestFit="1" customWidth="1"/>
    <col min="7170" max="7170" width="8.875" style="77" bestFit="1" customWidth="1"/>
    <col min="7171" max="7171" width="13.875" style="77" bestFit="1" customWidth="1"/>
    <col min="7172" max="7172" width="13.25" style="77" bestFit="1" customWidth="1"/>
    <col min="7173" max="7173" width="16" style="77" bestFit="1" customWidth="1"/>
    <col min="7174" max="7174" width="11.625" style="77" bestFit="1" customWidth="1"/>
    <col min="7175" max="7175" width="16.875" style="77" customWidth="1"/>
    <col min="7176" max="7176" width="13.25" style="77" customWidth="1"/>
    <col min="7177" max="7177" width="18.375" style="77" bestFit="1" customWidth="1"/>
    <col min="7178" max="7178" width="15" style="77" bestFit="1" customWidth="1"/>
    <col min="7179" max="7179" width="14.75" style="77" bestFit="1" customWidth="1"/>
    <col min="7180" max="7180" width="14.625" style="77" bestFit="1" customWidth="1"/>
    <col min="7181" max="7181" width="13.75" style="77" bestFit="1" customWidth="1"/>
    <col min="7182" max="7182" width="14.25" style="77" bestFit="1" customWidth="1"/>
    <col min="7183" max="7183" width="15.125" style="77" customWidth="1"/>
    <col min="7184" max="7184" width="20.5" style="77" bestFit="1" customWidth="1"/>
    <col min="7185" max="7185" width="27.875" style="77" bestFit="1" customWidth="1"/>
    <col min="7186" max="7186" width="6.875" style="77" bestFit="1" customWidth="1"/>
    <col min="7187" max="7187" width="5" style="77" bestFit="1" customWidth="1"/>
    <col min="7188" max="7188" width="8" style="77" bestFit="1" customWidth="1"/>
    <col min="7189" max="7189" width="11.875" style="77" bestFit="1" customWidth="1"/>
    <col min="7190" max="7418" width="9" style="77"/>
    <col min="7419" max="7419" width="3.875" style="77" bestFit="1" customWidth="1"/>
    <col min="7420" max="7420" width="16" style="77" bestFit="1" customWidth="1"/>
    <col min="7421" max="7421" width="16.625" style="77" bestFit="1" customWidth="1"/>
    <col min="7422" max="7422" width="13.5" style="77" bestFit="1" customWidth="1"/>
    <col min="7423" max="7424" width="10.875" style="77" bestFit="1" customWidth="1"/>
    <col min="7425" max="7425" width="6.25" style="77" bestFit="1" customWidth="1"/>
    <col min="7426" max="7426" width="8.875" style="77" bestFit="1" customWidth="1"/>
    <col min="7427" max="7427" width="13.875" style="77" bestFit="1" customWidth="1"/>
    <col min="7428" max="7428" width="13.25" style="77" bestFit="1" customWidth="1"/>
    <col min="7429" max="7429" width="16" style="77" bestFit="1" customWidth="1"/>
    <col min="7430" max="7430" width="11.625" style="77" bestFit="1" customWidth="1"/>
    <col min="7431" max="7431" width="16.875" style="77" customWidth="1"/>
    <col min="7432" max="7432" width="13.25" style="77" customWidth="1"/>
    <col min="7433" max="7433" width="18.375" style="77" bestFit="1" customWidth="1"/>
    <col min="7434" max="7434" width="15" style="77" bestFit="1" customWidth="1"/>
    <col min="7435" max="7435" width="14.75" style="77" bestFit="1" customWidth="1"/>
    <col min="7436" max="7436" width="14.625" style="77" bestFit="1" customWidth="1"/>
    <col min="7437" max="7437" width="13.75" style="77" bestFit="1" customWidth="1"/>
    <col min="7438" max="7438" width="14.25" style="77" bestFit="1" customWidth="1"/>
    <col min="7439" max="7439" width="15.125" style="77" customWidth="1"/>
    <col min="7440" max="7440" width="20.5" style="77" bestFit="1" customWidth="1"/>
    <col min="7441" max="7441" width="27.875" style="77" bestFit="1" customWidth="1"/>
    <col min="7442" max="7442" width="6.875" style="77" bestFit="1" customWidth="1"/>
    <col min="7443" max="7443" width="5" style="77" bestFit="1" customWidth="1"/>
    <col min="7444" max="7444" width="8" style="77" bestFit="1" customWidth="1"/>
    <col min="7445" max="7445" width="11.875" style="77" bestFit="1" customWidth="1"/>
    <col min="7446" max="7674" width="9" style="77"/>
    <col min="7675" max="7675" width="3.875" style="77" bestFit="1" customWidth="1"/>
    <col min="7676" max="7676" width="16" style="77" bestFit="1" customWidth="1"/>
    <col min="7677" max="7677" width="16.625" style="77" bestFit="1" customWidth="1"/>
    <col min="7678" max="7678" width="13.5" style="77" bestFit="1" customWidth="1"/>
    <col min="7679" max="7680" width="10.875" style="77" bestFit="1" customWidth="1"/>
    <col min="7681" max="7681" width="6.25" style="77" bestFit="1" customWidth="1"/>
    <col min="7682" max="7682" width="8.875" style="77" bestFit="1" customWidth="1"/>
    <col min="7683" max="7683" width="13.875" style="77" bestFit="1" customWidth="1"/>
    <col min="7684" max="7684" width="13.25" style="77" bestFit="1" customWidth="1"/>
    <col min="7685" max="7685" width="16" style="77" bestFit="1" customWidth="1"/>
    <col min="7686" max="7686" width="11.625" style="77" bestFit="1" customWidth="1"/>
    <col min="7687" max="7687" width="16.875" style="77" customWidth="1"/>
    <col min="7688" max="7688" width="13.25" style="77" customWidth="1"/>
    <col min="7689" max="7689" width="18.375" style="77" bestFit="1" customWidth="1"/>
    <col min="7690" max="7690" width="15" style="77" bestFit="1" customWidth="1"/>
    <col min="7691" max="7691" width="14.75" style="77" bestFit="1" customWidth="1"/>
    <col min="7692" max="7692" width="14.625" style="77" bestFit="1" customWidth="1"/>
    <col min="7693" max="7693" width="13.75" style="77" bestFit="1" customWidth="1"/>
    <col min="7694" max="7694" width="14.25" style="77" bestFit="1" customWidth="1"/>
    <col min="7695" max="7695" width="15.125" style="77" customWidth="1"/>
    <col min="7696" max="7696" width="20.5" style="77" bestFit="1" customWidth="1"/>
    <col min="7697" max="7697" width="27.875" style="77" bestFit="1" customWidth="1"/>
    <col min="7698" max="7698" width="6.875" style="77" bestFit="1" customWidth="1"/>
    <col min="7699" max="7699" width="5" style="77" bestFit="1" customWidth="1"/>
    <col min="7700" max="7700" width="8" style="77" bestFit="1" customWidth="1"/>
    <col min="7701" max="7701" width="11.875" style="77" bestFit="1" customWidth="1"/>
    <col min="7702" max="7930" width="9" style="77"/>
    <col min="7931" max="7931" width="3.875" style="77" bestFit="1" customWidth="1"/>
    <col min="7932" max="7932" width="16" style="77" bestFit="1" customWidth="1"/>
    <col min="7933" max="7933" width="16.625" style="77" bestFit="1" customWidth="1"/>
    <col min="7934" max="7934" width="13.5" style="77" bestFit="1" customWidth="1"/>
    <col min="7935" max="7936" width="10.875" style="77" bestFit="1" customWidth="1"/>
    <col min="7937" max="7937" width="6.25" style="77" bestFit="1" customWidth="1"/>
    <col min="7938" max="7938" width="8.875" style="77" bestFit="1" customWidth="1"/>
    <col min="7939" max="7939" width="13.875" style="77" bestFit="1" customWidth="1"/>
    <col min="7940" max="7940" width="13.25" style="77" bestFit="1" customWidth="1"/>
    <col min="7941" max="7941" width="16" style="77" bestFit="1" customWidth="1"/>
    <col min="7942" max="7942" width="11.625" style="77" bestFit="1" customWidth="1"/>
    <col min="7943" max="7943" width="16.875" style="77" customWidth="1"/>
    <col min="7944" max="7944" width="13.25" style="77" customWidth="1"/>
    <col min="7945" max="7945" width="18.375" style="77" bestFit="1" customWidth="1"/>
    <col min="7946" max="7946" width="15" style="77" bestFit="1" customWidth="1"/>
    <col min="7947" max="7947" width="14.75" style="77" bestFit="1" customWidth="1"/>
    <col min="7948" max="7948" width="14.625" style="77" bestFit="1" customWidth="1"/>
    <col min="7949" max="7949" width="13.75" style="77" bestFit="1" customWidth="1"/>
    <col min="7950" max="7950" width="14.25" style="77" bestFit="1" customWidth="1"/>
    <col min="7951" max="7951" width="15.125" style="77" customWidth="1"/>
    <col min="7952" max="7952" width="20.5" style="77" bestFit="1" customWidth="1"/>
    <col min="7953" max="7953" width="27.875" style="77" bestFit="1" customWidth="1"/>
    <col min="7954" max="7954" width="6.875" style="77" bestFit="1" customWidth="1"/>
    <col min="7955" max="7955" width="5" style="77" bestFit="1" customWidth="1"/>
    <col min="7956" max="7956" width="8" style="77" bestFit="1" customWidth="1"/>
    <col min="7957" max="7957" width="11.875" style="77" bestFit="1" customWidth="1"/>
    <col min="7958" max="8186" width="9" style="77"/>
    <col min="8187" max="8187" width="3.875" style="77" bestFit="1" customWidth="1"/>
    <col min="8188" max="8188" width="16" style="77" bestFit="1" customWidth="1"/>
    <col min="8189" max="8189" width="16.625" style="77" bestFit="1" customWidth="1"/>
    <col min="8190" max="8190" width="13.5" style="77" bestFit="1" customWidth="1"/>
    <col min="8191" max="8192" width="10.875" style="77" bestFit="1" customWidth="1"/>
    <col min="8193" max="8193" width="6.25" style="77" bestFit="1" customWidth="1"/>
    <col min="8194" max="8194" width="8.875" style="77" bestFit="1" customWidth="1"/>
    <col min="8195" max="8195" width="13.875" style="77" bestFit="1" customWidth="1"/>
    <col min="8196" max="8196" width="13.25" style="77" bestFit="1" customWidth="1"/>
    <col min="8197" max="8197" width="16" style="77" bestFit="1" customWidth="1"/>
    <col min="8198" max="8198" width="11.625" style="77" bestFit="1" customWidth="1"/>
    <col min="8199" max="8199" width="16.875" style="77" customWidth="1"/>
    <col min="8200" max="8200" width="13.25" style="77" customWidth="1"/>
    <col min="8201" max="8201" width="18.375" style="77" bestFit="1" customWidth="1"/>
    <col min="8202" max="8202" width="15" style="77" bestFit="1" customWidth="1"/>
    <col min="8203" max="8203" width="14.75" style="77" bestFit="1" customWidth="1"/>
    <col min="8204" max="8204" width="14.625" style="77" bestFit="1" customWidth="1"/>
    <col min="8205" max="8205" width="13.75" style="77" bestFit="1" customWidth="1"/>
    <col min="8206" max="8206" width="14.25" style="77" bestFit="1" customWidth="1"/>
    <col min="8207" max="8207" width="15.125" style="77" customWidth="1"/>
    <col min="8208" max="8208" width="20.5" style="77" bestFit="1" customWidth="1"/>
    <col min="8209" max="8209" width="27.875" style="77" bestFit="1" customWidth="1"/>
    <col min="8210" max="8210" width="6.875" style="77" bestFit="1" customWidth="1"/>
    <col min="8211" max="8211" width="5" style="77" bestFit="1" customWidth="1"/>
    <col min="8212" max="8212" width="8" style="77" bestFit="1" customWidth="1"/>
    <col min="8213" max="8213" width="11.875" style="77" bestFit="1" customWidth="1"/>
    <col min="8214" max="8442" width="9" style="77"/>
    <col min="8443" max="8443" width="3.875" style="77" bestFit="1" customWidth="1"/>
    <col min="8444" max="8444" width="16" style="77" bestFit="1" customWidth="1"/>
    <col min="8445" max="8445" width="16.625" style="77" bestFit="1" customWidth="1"/>
    <col min="8446" max="8446" width="13.5" style="77" bestFit="1" customWidth="1"/>
    <col min="8447" max="8448" width="10.875" style="77" bestFit="1" customWidth="1"/>
    <col min="8449" max="8449" width="6.25" style="77" bestFit="1" customWidth="1"/>
    <col min="8450" max="8450" width="8.875" style="77" bestFit="1" customWidth="1"/>
    <col min="8451" max="8451" width="13.875" style="77" bestFit="1" customWidth="1"/>
    <col min="8452" max="8452" width="13.25" style="77" bestFit="1" customWidth="1"/>
    <col min="8453" max="8453" width="16" style="77" bestFit="1" customWidth="1"/>
    <col min="8454" max="8454" width="11.625" style="77" bestFit="1" customWidth="1"/>
    <col min="8455" max="8455" width="16.875" style="77" customWidth="1"/>
    <col min="8456" max="8456" width="13.25" style="77" customWidth="1"/>
    <col min="8457" max="8457" width="18.375" style="77" bestFit="1" customWidth="1"/>
    <col min="8458" max="8458" width="15" style="77" bestFit="1" customWidth="1"/>
    <col min="8459" max="8459" width="14.75" style="77" bestFit="1" customWidth="1"/>
    <col min="8460" max="8460" width="14.625" style="77" bestFit="1" customWidth="1"/>
    <col min="8461" max="8461" width="13.75" style="77" bestFit="1" customWidth="1"/>
    <col min="8462" max="8462" width="14.25" style="77" bestFit="1" customWidth="1"/>
    <col min="8463" max="8463" width="15.125" style="77" customWidth="1"/>
    <col min="8464" max="8464" width="20.5" style="77" bestFit="1" customWidth="1"/>
    <col min="8465" max="8465" width="27.875" style="77" bestFit="1" customWidth="1"/>
    <col min="8466" max="8466" width="6.875" style="77" bestFit="1" customWidth="1"/>
    <col min="8467" max="8467" width="5" style="77" bestFit="1" customWidth="1"/>
    <col min="8468" max="8468" width="8" style="77" bestFit="1" customWidth="1"/>
    <col min="8469" max="8469" width="11.875" style="77" bestFit="1" customWidth="1"/>
    <col min="8470" max="8698" width="9" style="77"/>
    <col min="8699" max="8699" width="3.875" style="77" bestFit="1" customWidth="1"/>
    <col min="8700" max="8700" width="16" style="77" bestFit="1" customWidth="1"/>
    <col min="8701" max="8701" width="16.625" style="77" bestFit="1" customWidth="1"/>
    <col min="8702" max="8702" width="13.5" style="77" bestFit="1" customWidth="1"/>
    <col min="8703" max="8704" width="10.875" style="77" bestFit="1" customWidth="1"/>
    <col min="8705" max="8705" width="6.25" style="77" bestFit="1" customWidth="1"/>
    <col min="8706" max="8706" width="8.875" style="77" bestFit="1" customWidth="1"/>
    <col min="8707" max="8707" width="13.875" style="77" bestFit="1" customWidth="1"/>
    <col min="8708" max="8708" width="13.25" style="77" bestFit="1" customWidth="1"/>
    <col min="8709" max="8709" width="16" style="77" bestFit="1" customWidth="1"/>
    <col min="8710" max="8710" width="11.625" style="77" bestFit="1" customWidth="1"/>
    <col min="8711" max="8711" width="16.875" style="77" customWidth="1"/>
    <col min="8712" max="8712" width="13.25" style="77" customWidth="1"/>
    <col min="8713" max="8713" width="18.375" style="77" bestFit="1" customWidth="1"/>
    <col min="8714" max="8714" width="15" style="77" bestFit="1" customWidth="1"/>
    <col min="8715" max="8715" width="14.75" style="77" bestFit="1" customWidth="1"/>
    <col min="8716" max="8716" width="14.625" style="77" bestFit="1" customWidth="1"/>
    <col min="8717" max="8717" width="13.75" style="77" bestFit="1" customWidth="1"/>
    <col min="8718" max="8718" width="14.25" style="77" bestFit="1" customWidth="1"/>
    <col min="8719" max="8719" width="15.125" style="77" customWidth="1"/>
    <col min="8720" max="8720" width="20.5" style="77" bestFit="1" customWidth="1"/>
    <col min="8721" max="8721" width="27.875" style="77" bestFit="1" customWidth="1"/>
    <col min="8722" max="8722" width="6.875" style="77" bestFit="1" customWidth="1"/>
    <col min="8723" max="8723" width="5" style="77" bestFit="1" customWidth="1"/>
    <col min="8724" max="8724" width="8" style="77" bestFit="1" customWidth="1"/>
    <col min="8725" max="8725" width="11.875" style="77" bestFit="1" customWidth="1"/>
    <col min="8726" max="8954" width="9" style="77"/>
    <col min="8955" max="8955" width="3.875" style="77" bestFit="1" customWidth="1"/>
    <col min="8956" max="8956" width="16" style="77" bestFit="1" customWidth="1"/>
    <col min="8957" max="8957" width="16.625" style="77" bestFit="1" customWidth="1"/>
    <col min="8958" max="8958" width="13.5" style="77" bestFit="1" customWidth="1"/>
    <col min="8959" max="8960" width="10.875" style="77" bestFit="1" customWidth="1"/>
    <col min="8961" max="8961" width="6.25" style="77" bestFit="1" customWidth="1"/>
    <col min="8962" max="8962" width="8.875" style="77" bestFit="1" customWidth="1"/>
    <col min="8963" max="8963" width="13.875" style="77" bestFit="1" customWidth="1"/>
    <col min="8964" max="8964" width="13.25" style="77" bestFit="1" customWidth="1"/>
    <col min="8965" max="8965" width="16" style="77" bestFit="1" customWidth="1"/>
    <col min="8966" max="8966" width="11.625" style="77" bestFit="1" customWidth="1"/>
    <col min="8967" max="8967" width="16.875" style="77" customWidth="1"/>
    <col min="8968" max="8968" width="13.25" style="77" customWidth="1"/>
    <col min="8969" max="8969" width="18.375" style="77" bestFit="1" customWidth="1"/>
    <col min="8970" max="8970" width="15" style="77" bestFit="1" customWidth="1"/>
    <col min="8971" max="8971" width="14.75" style="77" bestFit="1" customWidth="1"/>
    <col min="8972" max="8972" width="14.625" style="77" bestFit="1" customWidth="1"/>
    <col min="8973" max="8973" width="13.75" style="77" bestFit="1" customWidth="1"/>
    <col min="8974" max="8974" width="14.25" style="77" bestFit="1" customWidth="1"/>
    <col min="8975" max="8975" width="15.125" style="77" customWidth="1"/>
    <col min="8976" max="8976" width="20.5" style="77" bestFit="1" customWidth="1"/>
    <col min="8977" max="8977" width="27.875" style="77" bestFit="1" customWidth="1"/>
    <col min="8978" max="8978" width="6.875" style="77" bestFit="1" customWidth="1"/>
    <col min="8979" max="8979" width="5" style="77" bestFit="1" customWidth="1"/>
    <col min="8980" max="8980" width="8" style="77" bestFit="1" customWidth="1"/>
    <col min="8981" max="8981" width="11.875" style="77" bestFit="1" customWidth="1"/>
    <col min="8982" max="9210" width="9" style="77"/>
    <col min="9211" max="9211" width="3.875" style="77" bestFit="1" customWidth="1"/>
    <col min="9212" max="9212" width="16" style="77" bestFit="1" customWidth="1"/>
    <col min="9213" max="9213" width="16.625" style="77" bestFit="1" customWidth="1"/>
    <col min="9214" max="9214" width="13.5" style="77" bestFit="1" customWidth="1"/>
    <col min="9215" max="9216" width="10.875" style="77" bestFit="1" customWidth="1"/>
    <col min="9217" max="9217" width="6.25" style="77" bestFit="1" customWidth="1"/>
    <col min="9218" max="9218" width="8.875" style="77" bestFit="1" customWidth="1"/>
    <col min="9219" max="9219" width="13.875" style="77" bestFit="1" customWidth="1"/>
    <col min="9220" max="9220" width="13.25" style="77" bestFit="1" customWidth="1"/>
    <col min="9221" max="9221" width="16" style="77" bestFit="1" customWidth="1"/>
    <col min="9222" max="9222" width="11.625" style="77" bestFit="1" customWidth="1"/>
    <col min="9223" max="9223" width="16.875" style="77" customWidth="1"/>
    <col min="9224" max="9224" width="13.25" style="77" customWidth="1"/>
    <col min="9225" max="9225" width="18.375" style="77" bestFit="1" customWidth="1"/>
    <col min="9226" max="9226" width="15" style="77" bestFit="1" customWidth="1"/>
    <col min="9227" max="9227" width="14.75" style="77" bestFit="1" customWidth="1"/>
    <col min="9228" max="9228" width="14.625" style="77" bestFit="1" customWidth="1"/>
    <col min="9229" max="9229" width="13.75" style="77" bestFit="1" customWidth="1"/>
    <col min="9230" max="9230" width="14.25" style="77" bestFit="1" customWidth="1"/>
    <col min="9231" max="9231" width="15.125" style="77" customWidth="1"/>
    <col min="9232" max="9232" width="20.5" style="77" bestFit="1" customWidth="1"/>
    <col min="9233" max="9233" width="27.875" style="77" bestFit="1" customWidth="1"/>
    <col min="9234" max="9234" width="6.875" style="77" bestFit="1" customWidth="1"/>
    <col min="9235" max="9235" width="5" style="77" bestFit="1" customWidth="1"/>
    <col min="9236" max="9236" width="8" style="77" bestFit="1" customWidth="1"/>
    <col min="9237" max="9237" width="11.875" style="77" bestFit="1" customWidth="1"/>
    <col min="9238" max="9466" width="9" style="77"/>
    <col min="9467" max="9467" width="3.875" style="77" bestFit="1" customWidth="1"/>
    <col min="9468" max="9468" width="16" style="77" bestFit="1" customWidth="1"/>
    <col min="9469" max="9469" width="16.625" style="77" bestFit="1" customWidth="1"/>
    <col min="9470" max="9470" width="13.5" style="77" bestFit="1" customWidth="1"/>
    <col min="9471" max="9472" width="10.875" style="77" bestFit="1" customWidth="1"/>
    <col min="9473" max="9473" width="6.25" style="77" bestFit="1" customWidth="1"/>
    <col min="9474" max="9474" width="8.875" style="77" bestFit="1" customWidth="1"/>
    <col min="9475" max="9475" width="13.875" style="77" bestFit="1" customWidth="1"/>
    <col min="9476" max="9476" width="13.25" style="77" bestFit="1" customWidth="1"/>
    <col min="9477" max="9477" width="16" style="77" bestFit="1" customWidth="1"/>
    <col min="9478" max="9478" width="11.625" style="77" bestFit="1" customWidth="1"/>
    <col min="9479" max="9479" width="16.875" style="77" customWidth="1"/>
    <col min="9480" max="9480" width="13.25" style="77" customWidth="1"/>
    <col min="9481" max="9481" width="18.375" style="77" bestFit="1" customWidth="1"/>
    <col min="9482" max="9482" width="15" style="77" bestFit="1" customWidth="1"/>
    <col min="9483" max="9483" width="14.75" style="77" bestFit="1" customWidth="1"/>
    <col min="9484" max="9484" width="14.625" style="77" bestFit="1" customWidth="1"/>
    <col min="9485" max="9485" width="13.75" style="77" bestFit="1" customWidth="1"/>
    <col min="9486" max="9486" width="14.25" style="77" bestFit="1" customWidth="1"/>
    <col min="9487" max="9487" width="15.125" style="77" customWidth="1"/>
    <col min="9488" max="9488" width="20.5" style="77" bestFit="1" customWidth="1"/>
    <col min="9489" max="9489" width="27.875" style="77" bestFit="1" customWidth="1"/>
    <col min="9490" max="9490" width="6.875" style="77" bestFit="1" customWidth="1"/>
    <col min="9491" max="9491" width="5" style="77" bestFit="1" customWidth="1"/>
    <col min="9492" max="9492" width="8" style="77" bestFit="1" customWidth="1"/>
    <col min="9493" max="9493" width="11.875" style="77" bestFit="1" customWidth="1"/>
    <col min="9494" max="9722" width="9" style="77"/>
    <col min="9723" max="9723" width="3.875" style="77" bestFit="1" customWidth="1"/>
    <col min="9724" max="9724" width="16" style="77" bestFit="1" customWidth="1"/>
    <col min="9725" max="9725" width="16.625" style="77" bestFit="1" customWidth="1"/>
    <col min="9726" max="9726" width="13.5" style="77" bestFit="1" customWidth="1"/>
    <col min="9727" max="9728" width="10.875" style="77" bestFit="1" customWidth="1"/>
    <col min="9729" max="9729" width="6.25" style="77" bestFit="1" customWidth="1"/>
    <col min="9730" max="9730" width="8.875" style="77" bestFit="1" customWidth="1"/>
    <col min="9731" max="9731" width="13.875" style="77" bestFit="1" customWidth="1"/>
    <col min="9732" max="9732" width="13.25" style="77" bestFit="1" customWidth="1"/>
    <col min="9733" max="9733" width="16" style="77" bestFit="1" customWidth="1"/>
    <col min="9734" max="9734" width="11.625" style="77" bestFit="1" customWidth="1"/>
    <col min="9735" max="9735" width="16.875" style="77" customWidth="1"/>
    <col min="9736" max="9736" width="13.25" style="77" customWidth="1"/>
    <col min="9737" max="9737" width="18.375" style="77" bestFit="1" customWidth="1"/>
    <col min="9738" max="9738" width="15" style="77" bestFit="1" customWidth="1"/>
    <col min="9739" max="9739" width="14.75" style="77" bestFit="1" customWidth="1"/>
    <col min="9740" max="9740" width="14.625" style="77" bestFit="1" customWidth="1"/>
    <col min="9741" max="9741" width="13.75" style="77" bestFit="1" customWidth="1"/>
    <col min="9742" max="9742" width="14.25" style="77" bestFit="1" customWidth="1"/>
    <col min="9743" max="9743" width="15.125" style="77" customWidth="1"/>
    <col min="9744" max="9744" width="20.5" style="77" bestFit="1" customWidth="1"/>
    <col min="9745" max="9745" width="27.875" style="77" bestFit="1" customWidth="1"/>
    <col min="9746" max="9746" width="6.875" style="77" bestFit="1" customWidth="1"/>
    <col min="9747" max="9747" width="5" style="77" bestFit="1" customWidth="1"/>
    <col min="9748" max="9748" width="8" style="77" bestFit="1" customWidth="1"/>
    <col min="9749" max="9749" width="11.875" style="77" bestFit="1" customWidth="1"/>
    <col min="9750" max="9978" width="9" style="77"/>
    <col min="9979" max="9979" width="3.875" style="77" bestFit="1" customWidth="1"/>
    <col min="9980" max="9980" width="16" style="77" bestFit="1" customWidth="1"/>
    <col min="9981" max="9981" width="16.625" style="77" bestFit="1" customWidth="1"/>
    <col min="9982" max="9982" width="13.5" style="77" bestFit="1" customWidth="1"/>
    <col min="9983" max="9984" width="10.875" style="77" bestFit="1" customWidth="1"/>
    <col min="9985" max="9985" width="6.25" style="77" bestFit="1" customWidth="1"/>
    <col min="9986" max="9986" width="8.875" style="77" bestFit="1" customWidth="1"/>
    <col min="9987" max="9987" width="13.875" style="77" bestFit="1" customWidth="1"/>
    <col min="9988" max="9988" width="13.25" style="77" bestFit="1" customWidth="1"/>
    <col min="9989" max="9989" width="16" style="77" bestFit="1" customWidth="1"/>
    <col min="9990" max="9990" width="11.625" style="77" bestFit="1" customWidth="1"/>
    <col min="9991" max="9991" width="16.875" style="77" customWidth="1"/>
    <col min="9992" max="9992" width="13.25" style="77" customWidth="1"/>
    <col min="9993" max="9993" width="18.375" style="77" bestFit="1" customWidth="1"/>
    <col min="9994" max="9994" width="15" style="77" bestFit="1" customWidth="1"/>
    <col min="9995" max="9995" width="14.75" style="77" bestFit="1" customWidth="1"/>
    <col min="9996" max="9996" width="14.625" style="77" bestFit="1" customWidth="1"/>
    <col min="9997" max="9997" width="13.75" style="77" bestFit="1" customWidth="1"/>
    <col min="9998" max="9998" width="14.25" style="77" bestFit="1" customWidth="1"/>
    <col min="9999" max="9999" width="15.125" style="77" customWidth="1"/>
    <col min="10000" max="10000" width="20.5" style="77" bestFit="1" customWidth="1"/>
    <col min="10001" max="10001" width="27.875" style="77" bestFit="1" customWidth="1"/>
    <col min="10002" max="10002" width="6.875" style="77" bestFit="1" customWidth="1"/>
    <col min="10003" max="10003" width="5" style="77" bestFit="1" customWidth="1"/>
    <col min="10004" max="10004" width="8" style="77" bestFit="1" customWidth="1"/>
    <col min="10005" max="10005" width="11.875" style="77" bestFit="1" customWidth="1"/>
    <col min="10006" max="10234" width="9" style="77"/>
    <col min="10235" max="10235" width="3.875" style="77" bestFit="1" customWidth="1"/>
    <col min="10236" max="10236" width="16" style="77" bestFit="1" customWidth="1"/>
    <col min="10237" max="10237" width="16.625" style="77" bestFit="1" customWidth="1"/>
    <col min="10238" max="10238" width="13.5" style="77" bestFit="1" customWidth="1"/>
    <col min="10239" max="10240" width="10.875" style="77" bestFit="1" customWidth="1"/>
    <col min="10241" max="10241" width="6.25" style="77" bestFit="1" customWidth="1"/>
    <col min="10242" max="10242" width="8.875" style="77" bestFit="1" customWidth="1"/>
    <col min="10243" max="10243" width="13.875" style="77" bestFit="1" customWidth="1"/>
    <col min="10244" max="10244" width="13.25" style="77" bestFit="1" customWidth="1"/>
    <col min="10245" max="10245" width="16" style="77" bestFit="1" customWidth="1"/>
    <col min="10246" max="10246" width="11.625" style="77" bestFit="1" customWidth="1"/>
    <col min="10247" max="10247" width="16.875" style="77" customWidth="1"/>
    <col min="10248" max="10248" width="13.25" style="77" customWidth="1"/>
    <col min="10249" max="10249" width="18.375" style="77" bestFit="1" customWidth="1"/>
    <col min="10250" max="10250" width="15" style="77" bestFit="1" customWidth="1"/>
    <col min="10251" max="10251" width="14.75" style="77" bestFit="1" customWidth="1"/>
    <col min="10252" max="10252" width="14.625" style="77" bestFit="1" customWidth="1"/>
    <col min="10253" max="10253" width="13.75" style="77" bestFit="1" customWidth="1"/>
    <col min="10254" max="10254" width="14.25" style="77" bestFit="1" customWidth="1"/>
    <col min="10255" max="10255" width="15.125" style="77" customWidth="1"/>
    <col min="10256" max="10256" width="20.5" style="77" bestFit="1" customWidth="1"/>
    <col min="10257" max="10257" width="27.875" style="77" bestFit="1" customWidth="1"/>
    <col min="10258" max="10258" width="6.875" style="77" bestFit="1" customWidth="1"/>
    <col min="10259" max="10259" width="5" style="77" bestFit="1" customWidth="1"/>
    <col min="10260" max="10260" width="8" style="77" bestFit="1" customWidth="1"/>
    <col min="10261" max="10261" width="11.875" style="77" bestFit="1" customWidth="1"/>
    <col min="10262" max="10490" width="9" style="77"/>
    <col min="10491" max="10491" width="3.875" style="77" bestFit="1" customWidth="1"/>
    <col min="10492" max="10492" width="16" style="77" bestFit="1" customWidth="1"/>
    <col min="10493" max="10493" width="16.625" style="77" bestFit="1" customWidth="1"/>
    <col min="10494" max="10494" width="13.5" style="77" bestFit="1" customWidth="1"/>
    <col min="10495" max="10496" width="10.875" style="77" bestFit="1" customWidth="1"/>
    <col min="10497" max="10497" width="6.25" style="77" bestFit="1" customWidth="1"/>
    <col min="10498" max="10498" width="8.875" style="77" bestFit="1" customWidth="1"/>
    <col min="10499" max="10499" width="13.875" style="77" bestFit="1" customWidth="1"/>
    <col min="10500" max="10500" width="13.25" style="77" bestFit="1" customWidth="1"/>
    <col min="10501" max="10501" width="16" style="77" bestFit="1" customWidth="1"/>
    <col min="10502" max="10502" width="11.625" style="77" bestFit="1" customWidth="1"/>
    <col min="10503" max="10503" width="16.875" style="77" customWidth="1"/>
    <col min="10504" max="10504" width="13.25" style="77" customWidth="1"/>
    <col min="10505" max="10505" width="18.375" style="77" bestFit="1" customWidth="1"/>
    <col min="10506" max="10506" width="15" style="77" bestFit="1" customWidth="1"/>
    <col min="10507" max="10507" width="14.75" style="77" bestFit="1" customWidth="1"/>
    <col min="10508" max="10508" width="14.625" style="77" bestFit="1" customWidth="1"/>
    <col min="10509" max="10509" width="13.75" style="77" bestFit="1" customWidth="1"/>
    <col min="10510" max="10510" width="14.25" style="77" bestFit="1" customWidth="1"/>
    <col min="10511" max="10511" width="15.125" style="77" customWidth="1"/>
    <col min="10512" max="10512" width="20.5" style="77" bestFit="1" customWidth="1"/>
    <col min="10513" max="10513" width="27.875" style="77" bestFit="1" customWidth="1"/>
    <col min="10514" max="10514" width="6.875" style="77" bestFit="1" customWidth="1"/>
    <col min="10515" max="10515" width="5" style="77" bestFit="1" customWidth="1"/>
    <col min="10516" max="10516" width="8" style="77" bestFit="1" customWidth="1"/>
    <col min="10517" max="10517" width="11.875" style="77" bestFit="1" customWidth="1"/>
    <col min="10518" max="10746" width="9" style="77"/>
    <col min="10747" max="10747" width="3.875" style="77" bestFit="1" customWidth="1"/>
    <col min="10748" max="10748" width="16" style="77" bestFit="1" customWidth="1"/>
    <col min="10749" max="10749" width="16.625" style="77" bestFit="1" customWidth="1"/>
    <col min="10750" max="10750" width="13.5" style="77" bestFit="1" customWidth="1"/>
    <col min="10751" max="10752" width="10.875" style="77" bestFit="1" customWidth="1"/>
    <col min="10753" max="10753" width="6.25" style="77" bestFit="1" customWidth="1"/>
    <col min="10754" max="10754" width="8.875" style="77" bestFit="1" customWidth="1"/>
    <col min="10755" max="10755" width="13.875" style="77" bestFit="1" customWidth="1"/>
    <col min="10756" max="10756" width="13.25" style="77" bestFit="1" customWidth="1"/>
    <col min="10757" max="10757" width="16" style="77" bestFit="1" customWidth="1"/>
    <col min="10758" max="10758" width="11.625" style="77" bestFit="1" customWidth="1"/>
    <col min="10759" max="10759" width="16.875" style="77" customWidth="1"/>
    <col min="10760" max="10760" width="13.25" style="77" customWidth="1"/>
    <col min="10761" max="10761" width="18.375" style="77" bestFit="1" customWidth="1"/>
    <col min="10762" max="10762" width="15" style="77" bestFit="1" customWidth="1"/>
    <col min="10763" max="10763" width="14.75" style="77" bestFit="1" customWidth="1"/>
    <col min="10764" max="10764" width="14.625" style="77" bestFit="1" customWidth="1"/>
    <col min="10765" max="10765" width="13.75" style="77" bestFit="1" customWidth="1"/>
    <col min="10766" max="10766" width="14.25" style="77" bestFit="1" customWidth="1"/>
    <col min="10767" max="10767" width="15.125" style="77" customWidth="1"/>
    <col min="10768" max="10768" width="20.5" style="77" bestFit="1" customWidth="1"/>
    <col min="10769" max="10769" width="27.875" style="77" bestFit="1" customWidth="1"/>
    <col min="10770" max="10770" width="6.875" style="77" bestFit="1" customWidth="1"/>
    <col min="10771" max="10771" width="5" style="77" bestFit="1" customWidth="1"/>
    <col min="10772" max="10772" width="8" style="77" bestFit="1" customWidth="1"/>
    <col min="10773" max="10773" width="11.875" style="77" bestFit="1" customWidth="1"/>
    <col min="10774" max="11002" width="9" style="77"/>
    <col min="11003" max="11003" width="3.875" style="77" bestFit="1" customWidth="1"/>
    <col min="11004" max="11004" width="16" style="77" bestFit="1" customWidth="1"/>
    <col min="11005" max="11005" width="16.625" style="77" bestFit="1" customWidth="1"/>
    <col min="11006" max="11006" width="13.5" style="77" bestFit="1" customWidth="1"/>
    <col min="11007" max="11008" width="10.875" style="77" bestFit="1" customWidth="1"/>
    <col min="11009" max="11009" width="6.25" style="77" bestFit="1" customWidth="1"/>
    <col min="11010" max="11010" width="8.875" style="77" bestFit="1" customWidth="1"/>
    <col min="11011" max="11011" width="13.875" style="77" bestFit="1" customWidth="1"/>
    <col min="11012" max="11012" width="13.25" style="77" bestFit="1" customWidth="1"/>
    <col min="11013" max="11013" width="16" style="77" bestFit="1" customWidth="1"/>
    <col min="11014" max="11014" width="11.625" style="77" bestFit="1" customWidth="1"/>
    <col min="11015" max="11015" width="16.875" style="77" customWidth="1"/>
    <col min="11016" max="11016" width="13.25" style="77" customWidth="1"/>
    <col min="11017" max="11017" width="18.375" style="77" bestFit="1" customWidth="1"/>
    <col min="11018" max="11018" width="15" style="77" bestFit="1" customWidth="1"/>
    <col min="11019" max="11019" width="14.75" style="77" bestFit="1" customWidth="1"/>
    <col min="11020" max="11020" width="14.625" style="77" bestFit="1" customWidth="1"/>
    <col min="11021" max="11021" width="13.75" style="77" bestFit="1" customWidth="1"/>
    <col min="11022" max="11022" width="14.25" style="77" bestFit="1" customWidth="1"/>
    <col min="11023" max="11023" width="15.125" style="77" customWidth="1"/>
    <col min="11024" max="11024" width="20.5" style="77" bestFit="1" customWidth="1"/>
    <col min="11025" max="11025" width="27.875" style="77" bestFit="1" customWidth="1"/>
    <col min="11026" max="11026" width="6.875" style="77" bestFit="1" customWidth="1"/>
    <col min="11027" max="11027" width="5" style="77" bestFit="1" customWidth="1"/>
    <col min="11028" max="11028" width="8" style="77" bestFit="1" customWidth="1"/>
    <col min="11029" max="11029" width="11.875" style="77" bestFit="1" customWidth="1"/>
    <col min="11030" max="11258" width="9" style="77"/>
    <col min="11259" max="11259" width="3.875" style="77" bestFit="1" customWidth="1"/>
    <col min="11260" max="11260" width="16" style="77" bestFit="1" customWidth="1"/>
    <col min="11261" max="11261" width="16.625" style="77" bestFit="1" customWidth="1"/>
    <col min="11262" max="11262" width="13.5" style="77" bestFit="1" customWidth="1"/>
    <col min="11263" max="11264" width="10.875" style="77" bestFit="1" customWidth="1"/>
    <col min="11265" max="11265" width="6.25" style="77" bestFit="1" customWidth="1"/>
    <col min="11266" max="11266" width="8.875" style="77" bestFit="1" customWidth="1"/>
    <col min="11267" max="11267" width="13.875" style="77" bestFit="1" customWidth="1"/>
    <col min="11268" max="11268" width="13.25" style="77" bestFit="1" customWidth="1"/>
    <col min="11269" max="11269" width="16" style="77" bestFit="1" customWidth="1"/>
    <col min="11270" max="11270" width="11.625" style="77" bestFit="1" customWidth="1"/>
    <col min="11271" max="11271" width="16.875" style="77" customWidth="1"/>
    <col min="11272" max="11272" width="13.25" style="77" customWidth="1"/>
    <col min="11273" max="11273" width="18.375" style="77" bestFit="1" customWidth="1"/>
    <col min="11274" max="11274" width="15" style="77" bestFit="1" customWidth="1"/>
    <col min="11275" max="11275" width="14.75" style="77" bestFit="1" customWidth="1"/>
    <col min="11276" max="11276" width="14.625" style="77" bestFit="1" customWidth="1"/>
    <col min="11277" max="11277" width="13.75" style="77" bestFit="1" customWidth="1"/>
    <col min="11278" max="11278" width="14.25" style="77" bestFit="1" customWidth="1"/>
    <col min="11279" max="11279" width="15.125" style="77" customWidth="1"/>
    <col min="11280" max="11280" width="20.5" style="77" bestFit="1" customWidth="1"/>
    <col min="11281" max="11281" width="27.875" style="77" bestFit="1" customWidth="1"/>
    <col min="11282" max="11282" width="6.875" style="77" bestFit="1" customWidth="1"/>
    <col min="11283" max="11283" width="5" style="77" bestFit="1" customWidth="1"/>
    <col min="11284" max="11284" width="8" style="77" bestFit="1" customWidth="1"/>
    <col min="11285" max="11285" width="11.875" style="77" bestFit="1" customWidth="1"/>
    <col min="11286" max="11514" width="9" style="77"/>
    <col min="11515" max="11515" width="3.875" style="77" bestFit="1" customWidth="1"/>
    <col min="11516" max="11516" width="16" style="77" bestFit="1" customWidth="1"/>
    <col min="11517" max="11517" width="16.625" style="77" bestFit="1" customWidth="1"/>
    <col min="11518" max="11518" width="13.5" style="77" bestFit="1" customWidth="1"/>
    <col min="11519" max="11520" width="10.875" style="77" bestFit="1" customWidth="1"/>
    <col min="11521" max="11521" width="6.25" style="77" bestFit="1" customWidth="1"/>
    <col min="11522" max="11522" width="8.875" style="77" bestFit="1" customWidth="1"/>
    <col min="11523" max="11523" width="13.875" style="77" bestFit="1" customWidth="1"/>
    <col min="11524" max="11524" width="13.25" style="77" bestFit="1" customWidth="1"/>
    <col min="11525" max="11525" width="16" style="77" bestFit="1" customWidth="1"/>
    <col min="11526" max="11526" width="11.625" style="77" bestFit="1" customWidth="1"/>
    <col min="11527" max="11527" width="16.875" style="77" customWidth="1"/>
    <col min="11528" max="11528" width="13.25" style="77" customWidth="1"/>
    <col min="11529" max="11529" width="18.375" style="77" bestFit="1" customWidth="1"/>
    <col min="11530" max="11530" width="15" style="77" bestFit="1" customWidth="1"/>
    <col min="11531" max="11531" width="14.75" style="77" bestFit="1" customWidth="1"/>
    <col min="11532" max="11532" width="14.625" style="77" bestFit="1" customWidth="1"/>
    <col min="11533" max="11533" width="13.75" style="77" bestFit="1" customWidth="1"/>
    <col min="11534" max="11534" width="14.25" style="77" bestFit="1" customWidth="1"/>
    <col min="11535" max="11535" width="15.125" style="77" customWidth="1"/>
    <col min="11536" max="11536" width="20.5" style="77" bestFit="1" customWidth="1"/>
    <col min="11537" max="11537" width="27.875" style="77" bestFit="1" customWidth="1"/>
    <col min="11538" max="11538" width="6.875" style="77" bestFit="1" customWidth="1"/>
    <col min="11539" max="11539" width="5" style="77" bestFit="1" customWidth="1"/>
    <col min="11540" max="11540" width="8" style="77" bestFit="1" customWidth="1"/>
    <col min="11541" max="11541" width="11.875" style="77" bestFit="1" customWidth="1"/>
    <col min="11542" max="11770" width="9" style="77"/>
    <col min="11771" max="11771" width="3.875" style="77" bestFit="1" customWidth="1"/>
    <col min="11772" max="11772" width="16" style="77" bestFit="1" customWidth="1"/>
    <col min="11773" max="11773" width="16.625" style="77" bestFit="1" customWidth="1"/>
    <col min="11774" max="11774" width="13.5" style="77" bestFit="1" customWidth="1"/>
    <col min="11775" max="11776" width="10.875" style="77" bestFit="1" customWidth="1"/>
    <col min="11777" max="11777" width="6.25" style="77" bestFit="1" customWidth="1"/>
    <col min="11778" max="11778" width="8.875" style="77" bestFit="1" customWidth="1"/>
    <col min="11779" max="11779" width="13.875" style="77" bestFit="1" customWidth="1"/>
    <col min="11780" max="11780" width="13.25" style="77" bestFit="1" customWidth="1"/>
    <col min="11781" max="11781" width="16" style="77" bestFit="1" customWidth="1"/>
    <col min="11782" max="11782" width="11.625" style="77" bestFit="1" customWidth="1"/>
    <col min="11783" max="11783" width="16.875" style="77" customWidth="1"/>
    <col min="11784" max="11784" width="13.25" style="77" customWidth="1"/>
    <col min="11785" max="11785" width="18.375" style="77" bestFit="1" customWidth="1"/>
    <col min="11786" max="11786" width="15" style="77" bestFit="1" customWidth="1"/>
    <col min="11787" max="11787" width="14.75" style="77" bestFit="1" customWidth="1"/>
    <col min="11788" max="11788" width="14.625" style="77" bestFit="1" customWidth="1"/>
    <col min="11789" max="11789" width="13.75" style="77" bestFit="1" customWidth="1"/>
    <col min="11790" max="11790" width="14.25" style="77" bestFit="1" customWidth="1"/>
    <col min="11791" max="11791" width="15.125" style="77" customWidth="1"/>
    <col min="11792" max="11792" width="20.5" style="77" bestFit="1" customWidth="1"/>
    <col min="11793" max="11793" width="27.875" style="77" bestFit="1" customWidth="1"/>
    <col min="11794" max="11794" width="6.875" style="77" bestFit="1" customWidth="1"/>
    <col min="11795" max="11795" width="5" style="77" bestFit="1" customWidth="1"/>
    <col min="11796" max="11796" width="8" style="77" bestFit="1" customWidth="1"/>
    <col min="11797" max="11797" width="11.875" style="77" bestFit="1" customWidth="1"/>
    <col min="11798" max="12026" width="9" style="77"/>
    <col min="12027" max="12027" width="3.875" style="77" bestFit="1" customWidth="1"/>
    <col min="12028" max="12028" width="16" style="77" bestFit="1" customWidth="1"/>
    <col min="12029" max="12029" width="16.625" style="77" bestFit="1" customWidth="1"/>
    <col min="12030" max="12030" width="13.5" style="77" bestFit="1" customWidth="1"/>
    <col min="12031" max="12032" width="10.875" style="77" bestFit="1" customWidth="1"/>
    <col min="12033" max="12033" width="6.25" style="77" bestFit="1" customWidth="1"/>
    <col min="12034" max="12034" width="8.875" style="77" bestFit="1" customWidth="1"/>
    <col min="12035" max="12035" width="13.875" style="77" bestFit="1" customWidth="1"/>
    <col min="12036" max="12036" width="13.25" style="77" bestFit="1" customWidth="1"/>
    <col min="12037" max="12037" width="16" style="77" bestFit="1" customWidth="1"/>
    <col min="12038" max="12038" width="11.625" style="77" bestFit="1" customWidth="1"/>
    <col min="12039" max="12039" width="16.875" style="77" customWidth="1"/>
    <col min="12040" max="12040" width="13.25" style="77" customWidth="1"/>
    <col min="12041" max="12041" width="18.375" style="77" bestFit="1" customWidth="1"/>
    <col min="12042" max="12042" width="15" style="77" bestFit="1" customWidth="1"/>
    <col min="12043" max="12043" width="14.75" style="77" bestFit="1" customWidth="1"/>
    <col min="12044" max="12044" width="14.625" style="77" bestFit="1" customWidth="1"/>
    <col min="12045" max="12045" width="13.75" style="77" bestFit="1" customWidth="1"/>
    <col min="12046" max="12046" width="14.25" style="77" bestFit="1" customWidth="1"/>
    <col min="12047" max="12047" width="15.125" style="77" customWidth="1"/>
    <col min="12048" max="12048" width="20.5" style="77" bestFit="1" customWidth="1"/>
    <col min="12049" max="12049" width="27.875" style="77" bestFit="1" customWidth="1"/>
    <col min="12050" max="12050" width="6.875" style="77" bestFit="1" customWidth="1"/>
    <col min="12051" max="12051" width="5" style="77" bestFit="1" customWidth="1"/>
    <col min="12052" max="12052" width="8" style="77" bestFit="1" customWidth="1"/>
    <col min="12053" max="12053" width="11.875" style="77" bestFit="1" customWidth="1"/>
    <col min="12054" max="12282" width="9" style="77"/>
    <col min="12283" max="12283" width="3.875" style="77" bestFit="1" customWidth="1"/>
    <col min="12284" max="12284" width="16" style="77" bestFit="1" customWidth="1"/>
    <col min="12285" max="12285" width="16.625" style="77" bestFit="1" customWidth="1"/>
    <col min="12286" max="12286" width="13.5" style="77" bestFit="1" customWidth="1"/>
    <col min="12287" max="12288" width="10.875" style="77" bestFit="1" customWidth="1"/>
    <col min="12289" max="12289" width="6.25" style="77" bestFit="1" customWidth="1"/>
    <col min="12290" max="12290" width="8.875" style="77" bestFit="1" customWidth="1"/>
    <col min="12291" max="12291" width="13.875" style="77" bestFit="1" customWidth="1"/>
    <col min="12292" max="12292" width="13.25" style="77" bestFit="1" customWidth="1"/>
    <col min="12293" max="12293" width="16" style="77" bestFit="1" customWidth="1"/>
    <col min="12294" max="12294" width="11.625" style="77" bestFit="1" customWidth="1"/>
    <col min="12295" max="12295" width="16.875" style="77" customWidth="1"/>
    <col min="12296" max="12296" width="13.25" style="77" customWidth="1"/>
    <col min="12297" max="12297" width="18.375" style="77" bestFit="1" customWidth="1"/>
    <col min="12298" max="12298" width="15" style="77" bestFit="1" customWidth="1"/>
    <col min="12299" max="12299" width="14.75" style="77" bestFit="1" customWidth="1"/>
    <col min="12300" max="12300" width="14.625" style="77" bestFit="1" customWidth="1"/>
    <col min="12301" max="12301" width="13.75" style="77" bestFit="1" customWidth="1"/>
    <col min="12302" max="12302" width="14.25" style="77" bestFit="1" customWidth="1"/>
    <col min="12303" max="12303" width="15.125" style="77" customWidth="1"/>
    <col min="12304" max="12304" width="20.5" style="77" bestFit="1" customWidth="1"/>
    <col min="12305" max="12305" width="27.875" style="77" bestFit="1" customWidth="1"/>
    <col min="12306" max="12306" width="6.875" style="77" bestFit="1" customWidth="1"/>
    <col min="12307" max="12307" width="5" style="77" bestFit="1" customWidth="1"/>
    <col min="12308" max="12308" width="8" style="77" bestFit="1" customWidth="1"/>
    <col min="12309" max="12309" width="11.875" style="77" bestFit="1" customWidth="1"/>
    <col min="12310" max="12538" width="9" style="77"/>
    <col min="12539" max="12539" width="3.875" style="77" bestFit="1" customWidth="1"/>
    <col min="12540" max="12540" width="16" style="77" bestFit="1" customWidth="1"/>
    <col min="12541" max="12541" width="16.625" style="77" bestFit="1" customWidth="1"/>
    <col min="12542" max="12542" width="13.5" style="77" bestFit="1" customWidth="1"/>
    <col min="12543" max="12544" width="10.875" style="77" bestFit="1" customWidth="1"/>
    <col min="12545" max="12545" width="6.25" style="77" bestFit="1" customWidth="1"/>
    <col min="12546" max="12546" width="8.875" style="77" bestFit="1" customWidth="1"/>
    <col min="12547" max="12547" width="13.875" style="77" bestFit="1" customWidth="1"/>
    <col min="12548" max="12548" width="13.25" style="77" bestFit="1" customWidth="1"/>
    <col min="12549" max="12549" width="16" style="77" bestFit="1" customWidth="1"/>
    <col min="12550" max="12550" width="11.625" style="77" bestFit="1" customWidth="1"/>
    <col min="12551" max="12551" width="16.875" style="77" customWidth="1"/>
    <col min="12552" max="12552" width="13.25" style="77" customWidth="1"/>
    <col min="12553" max="12553" width="18.375" style="77" bestFit="1" customWidth="1"/>
    <col min="12554" max="12554" width="15" style="77" bestFit="1" customWidth="1"/>
    <col min="12555" max="12555" width="14.75" style="77" bestFit="1" customWidth="1"/>
    <col min="12556" max="12556" width="14.625" style="77" bestFit="1" customWidth="1"/>
    <col min="12557" max="12557" width="13.75" style="77" bestFit="1" customWidth="1"/>
    <col min="12558" max="12558" width="14.25" style="77" bestFit="1" customWidth="1"/>
    <col min="12559" max="12559" width="15.125" style="77" customWidth="1"/>
    <col min="12560" max="12560" width="20.5" style="77" bestFit="1" customWidth="1"/>
    <col min="12561" max="12561" width="27.875" style="77" bestFit="1" customWidth="1"/>
    <col min="12562" max="12562" width="6.875" style="77" bestFit="1" customWidth="1"/>
    <col min="12563" max="12563" width="5" style="77" bestFit="1" customWidth="1"/>
    <col min="12564" max="12564" width="8" style="77" bestFit="1" customWidth="1"/>
    <col min="12565" max="12565" width="11.875" style="77" bestFit="1" customWidth="1"/>
    <col min="12566" max="12794" width="9" style="77"/>
    <col min="12795" max="12795" width="3.875" style="77" bestFit="1" customWidth="1"/>
    <col min="12796" max="12796" width="16" style="77" bestFit="1" customWidth="1"/>
    <col min="12797" max="12797" width="16.625" style="77" bestFit="1" customWidth="1"/>
    <col min="12798" max="12798" width="13.5" style="77" bestFit="1" customWidth="1"/>
    <col min="12799" max="12800" width="10.875" style="77" bestFit="1" customWidth="1"/>
    <col min="12801" max="12801" width="6.25" style="77" bestFit="1" customWidth="1"/>
    <col min="12802" max="12802" width="8.875" style="77" bestFit="1" customWidth="1"/>
    <col min="12803" max="12803" width="13.875" style="77" bestFit="1" customWidth="1"/>
    <col min="12804" max="12804" width="13.25" style="77" bestFit="1" customWidth="1"/>
    <col min="12805" max="12805" width="16" style="77" bestFit="1" customWidth="1"/>
    <col min="12806" max="12806" width="11.625" style="77" bestFit="1" customWidth="1"/>
    <col min="12807" max="12807" width="16.875" style="77" customWidth="1"/>
    <col min="12808" max="12808" width="13.25" style="77" customWidth="1"/>
    <col min="12809" max="12809" width="18.375" style="77" bestFit="1" customWidth="1"/>
    <col min="12810" max="12810" width="15" style="77" bestFit="1" customWidth="1"/>
    <col min="12811" max="12811" width="14.75" style="77" bestFit="1" customWidth="1"/>
    <col min="12812" max="12812" width="14.625" style="77" bestFit="1" customWidth="1"/>
    <col min="12813" max="12813" width="13.75" style="77" bestFit="1" customWidth="1"/>
    <col min="12814" max="12814" width="14.25" style="77" bestFit="1" customWidth="1"/>
    <col min="12815" max="12815" width="15.125" style="77" customWidth="1"/>
    <col min="12816" max="12816" width="20.5" style="77" bestFit="1" customWidth="1"/>
    <col min="12817" max="12817" width="27.875" style="77" bestFit="1" customWidth="1"/>
    <col min="12818" max="12818" width="6.875" style="77" bestFit="1" customWidth="1"/>
    <col min="12819" max="12819" width="5" style="77" bestFit="1" customWidth="1"/>
    <col min="12820" max="12820" width="8" style="77" bestFit="1" customWidth="1"/>
    <col min="12821" max="12821" width="11.875" style="77" bestFit="1" customWidth="1"/>
    <col min="12822" max="13050" width="9" style="77"/>
    <col min="13051" max="13051" width="3.875" style="77" bestFit="1" customWidth="1"/>
    <col min="13052" max="13052" width="16" style="77" bestFit="1" customWidth="1"/>
    <col min="13053" max="13053" width="16.625" style="77" bestFit="1" customWidth="1"/>
    <col min="13054" max="13054" width="13.5" style="77" bestFit="1" customWidth="1"/>
    <col min="13055" max="13056" width="10.875" style="77" bestFit="1" customWidth="1"/>
    <col min="13057" max="13057" width="6.25" style="77" bestFit="1" customWidth="1"/>
    <col min="13058" max="13058" width="8.875" style="77" bestFit="1" customWidth="1"/>
    <col min="13059" max="13059" width="13.875" style="77" bestFit="1" customWidth="1"/>
    <col min="13060" max="13060" width="13.25" style="77" bestFit="1" customWidth="1"/>
    <col min="13061" max="13061" width="16" style="77" bestFit="1" customWidth="1"/>
    <col min="13062" max="13062" width="11.625" style="77" bestFit="1" customWidth="1"/>
    <col min="13063" max="13063" width="16.875" style="77" customWidth="1"/>
    <col min="13064" max="13064" width="13.25" style="77" customWidth="1"/>
    <col min="13065" max="13065" width="18.375" style="77" bestFit="1" customWidth="1"/>
    <col min="13066" max="13066" width="15" style="77" bestFit="1" customWidth="1"/>
    <col min="13067" max="13067" width="14.75" style="77" bestFit="1" customWidth="1"/>
    <col min="13068" max="13068" width="14.625" style="77" bestFit="1" customWidth="1"/>
    <col min="13069" max="13069" width="13.75" style="77" bestFit="1" customWidth="1"/>
    <col min="13070" max="13070" width="14.25" style="77" bestFit="1" customWidth="1"/>
    <col min="13071" max="13071" width="15.125" style="77" customWidth="1"/>
    <col min="13072" max="13072" width="20.5" style="77" bestFit="1" customWidth="1"/>
    <col min="13073" max="13073" width="27.875" style="77" bestFit="1" customWidth="1"/>
    <col min="13074" max="13074" width="6.875" style="77" bestFit="1" customWidth="1"/>
    <col min="13075" max="13075" width="5" style="77" bestFit="1" customWidth="1"/>
    <col min="13076" max="13076" width="8" style="77" bestFit="1" customWidth="1"/>
    <col min="13077" max="13077" width="11.875" style="77" bestFit="1" customWidth="1"/>
    <col min="13078" max="13306" width="9" style="77"/>
    <col min="13307" max="13307" width="3.875" style="77" bestFit="1" customWidth="1"/>
    <col min="13308" max="13308" width="16" style="77" bestFit="1" customWidth="1"/>
    <col min="13309" max="13309" width="16.625" style="77" bestFit="1" customWidth="1"/>
    <col min="13310" max="13310" width="13.5" style="77" bestFit="1" customWidth="1"/>
    <col min="13311" max="13312" width="10.875" style="77" bestFit="1" customWidth="1"/>
    <col min="13313" max="13313" width="6.25" style="77" bestFit="1" customWidth="1"/>
    <col min="13314" max="13314" width="8.875" style="77" bestFit="1" customWidth="1"/>
    <col min="13315" max="13315" width="13.875" style="77" bestFit="1" customWidth="1"/>
    <col min="13316" max="13316" width="13.25" style="77" bestFit="1" customWidth="1"/>
    <col min="13317" max="13317" width="16" style="77" bestFit="1" customWidth="1"/>
    <col min="13318" max="13318" width="11.625" style="77" bestFit="1" customWidth="1"/>
    <col min="13319" max="13319" width="16.875" style="77" customWidth="1"/>
    <col min="13320" max="13320" width="13.25" style="77" customWidth="1"/>
    <col min="13321" max="13321" width="18.375" style="77" bestFit="1" customWidth="1"/>
    <col min="13322" max="13322" width="15" style="77" bestFit="1" customWidth="1"/>
    <col min="13323" max="13323" width="14.75" style="77" bestFit="1" customWidth="1"/>
    <col min="13324" max="13324" width="14.625" style="77" bestFit="1" customWidth="1"/>
    <col min="13325" max="13325" width="13.75" style="77" bestFit="1" customWidth="1"/>
    <col min="13326" max="13326" width="14.25" style="77" bestFit="1" customWidth="1"/>
    <col min="13327" max="13327" width="15.125" style="77" customWidth="1"/>
    <col min="13328" max="13328" width="20.5" style="77" bestFit="1" customWidth="1"/>
    <col min="13329" max="13329" width="27.875" style="77" bestFit="1" customWidth="1"/>
    <col min="13330" max="13330" width="6.875" style="77" bestFit="1" customWidth="1"/>
    <col min="13331" max="13331" width="5" style="77" bestFit="1" customWidth="1"/>
    <col min="13332" max="13332" width="8" style="77" bestFit="1" customWidth="1"/>
    <col min="13333" max="13333" width="11.875" style="77" bestFit="1" customWidth="1"/>
    <col min="13334" max="13562" width="9" style="77"/>
    <col min="13563" max="13563" width="3.875" style="77" bestFit="1" customWidth="1"/>
    <col min="13564" max="13564" width="16" style="77" bestFit="1" customWidth="1"/>
    <col min="13565" max="13565" width="16.625" style="77" bestFit="1" customWidth="1"/>
    <col min="13566" max="13566" width="13.5" style="77" bestFit="1" customWidth="1"/>
    <col min="13567" max="13568" width="10.875" style="77" bestFit="1" customWidth="1"/>
    <col min="13569" max="13569" width="6.25" style="77" bestFit="1" customWidth="1"/>
    <col min="13570" max="13570" width="8.875" style="77" bestFit="1" customWidth="1"/>
    <col min="13571" max="13571" width="13.875" style="77" bestFit="1" customWidth="1"/>
    <col min="13572" max="13572" width="13.25" style="77" bestFit="1" customWidth="1"/>
    <col min="13573" max="13573" width="16" style="77" bestFit="1" customWidth="1"/>
    <col min="13574" max="13574" width="11.625" style="77" bestFit="1" customWidth="1"/>
    <col min="13575" max="13575" width="16.875" style="77" customWidth="1"/>
    <col min="13576" max="13576" width="13.25" style="77" customWidth="1"/>
    <col min="13577" max="13577" width="18.375" style="77" bestFit="1" customWidth="1"/>
    <col min="13578" max="13578" width="15" style="77" bestFit="1" customWidth="1"/>
    <col min="13579" max="13579" width="14.75" style="77" bestFit="1" customWidth="1"/>
    <col min="13580" max="13580" width="14.625" style="77" bestFit="1" customWidth="1"/>
    <col min="13581" max="13581" width="13.75" style="77" bestFit="1" customWidth="1"/>
    <col min="13582" max="13582" width="14.25" style="77" bestFit="1" customWidth="1"/>
    <col min="13583" max="13583" width="15.125" style="77" customWidth="1"/>
    <col min="13584" max="13584" width="20.5" style="77" bestFit="1" customWidth="1"/>
    <col min="13585" max="13585" width="27.875" style="77" bestFit="1" customWidth="1"/>
    <col min="13586" max="13586" width="6.875" style="77" bestFit="1" customWidth="1"/>
    <col min="13587" max="13587" width="5" style="77" bestFit="1" customWidth="1"/>
    <col min="13588" max="13588" width="8" style="77" bestFit="1" customWidth="1"/>
    <col min="13589" max="13589" width="11.875" style="77" bestFit="1" customWidth="1"/>
    <col min="13590" max="13818" width="9" style="77"/>
    <col min="13819" max="13819" width="3.875" style="77" bestFit="1" customWidth="1"/>
    <col min="13820" max="13820" width="16" style="77" bestFit="1" customWidth="1"/>
    <col min="13821" max="13821" width="16.625" style="77" bestFit="1" customWidth="1"/>
    <col min="13822" max="13822" width="13.5" style="77" bestFit="1" customWidth="1"/>
    <col min="13823" max="13824" width="10.875" style="77" bestFit="1" customWidth="1"/>
    <col min="13825" max="13825" width="6.25" style="77" bestFit="1" customWidth="1"/>
    <col min="13826" max="13826" width="8.875" style="77" bestFit="1" customWidth="1"/>
    <col min="13827" max="13827" width="13.875" style="77" bestFit="1" customWidth="1"/>
    <col min="13828" max="13828" width="13.25" style="77" bestFit="1" customWidth="1"/>
    <col min="13829" max="13829" width="16" style="77" bestFit="1" customWidth="1"/>
    <col min="13830" max="13830" width="11.625" style="77" bestFit="1" customWidth="1"/>
    <col min="13831" max="13831" width="16.875" style="77" customWidth="1"/>
    <col min="13832" max="13832" width="13.25" style="77" customWidth="1"/>
    <col min="13833" max="13833" width="18.375" style="77" bestFit="1" customWidth="1"/>
    <col min="13834" max="13834" width="15" style="77" bestFit="1" customWidth="1"/>
    <col min="13835" max="13835" width="14.75" style="77" bestFit="1" customWidth="1"/>
    <col min="13836" max="13836" width="14.625" style="77" bestFit="1" customWidth="1"/>
    <col min="13837" max="13837" width="13.75" style="77" bestFit="1" customWidth="1"/>
    <col min="13838" max="13838" width="14.25" style="77" bestFit="1" customWidth="1"/>
    <col min="13839" max="13839" width="15.125" style="77" customWidth="1"/>
    <col min="13840" max="13840" width="20.5" style="77" bestFit="1" customWidth="1"/>
    <col min="13841" max="13841" width="27.875" style="77" bestFit="1" customWidth="1"/>
    <col min="13842" max="13842" width="6.875" style="77" bestFit="1" customWidth="1"/>
    <col min="13843" max="13843" width="5" style="77" bestFit="1" customWidth="1"/>
    <col min="13844" max="13844" width="8" style="77" bestFit="1" customWidth="1"/>
    <col min="13845" max="13845" width="11.875" style="77" bestFit="1" customWidth="1"/>
    <col min="13846" max="14074" width="9" style="77"/>
    <col min="14075" max="14075" width="3.875" style="77" bestFit="1" customWidth="1"/>
    <col min="14076" max="14076" width="16" style="77" bestFit="1" customWidth="1"/>
    <col min="14077" max="14077" width="16.625" style="77" bestFit="1" customWidth="1"/>
    <col min="14078" max="14078" width="13.5" style="77" bestFit="1" customWidth="1"/>
    <col min="14079" max="14080" width="10.875" style="77" bestFit="1" customWidth="1"/>
    <col min="14081" max="14081" width="6.25" style="77" bestFit="1" customWidth="1"/>
    <col min="14082" max="14082" width="8.875" style="77" bestFit="1" customWidth="1"/>
    <col min="14083" max="14083" width="13.875" style="77" bestFit="1" customWidth="1"/>
    <col min="14084" max="14084" width="13.25" style="77" bestFit="1" customWidth="1"/>
    <col min="14085" max="14085" width="16" style="77" bestFit="1" customWidth="1"/>
    <col min="14086" max="14086" width="11.625" style="77" bestFit="1" customWidth="1"/>
    <col min="14087" max="14087" width="16.875" style="77" customWidth="1"/>
    <col min="14088" max="14088" width="13.25" style="77" customWidth="1"/>
    <col min="14089" max="14089" width="18.375" style="77" bestFit="1" customWidth="1"/>
    <col min="14090" max="14090" width="15" style="77" bestFit="1" customWidth="1"/>
    <col min="14091" max="14091" width="14.75" style="77" bestFit="1" customWidth="1"/>
    <col min="14092" max="14092" width="14.625" style="77" bestFit="1" customWidth="1"/>
    <col min="14093" max="14093" width="13.75" style="77" bestFit="1" customWidth="1"/>
    <col min="14094" max="14094" width="14.25" style="77" bestFit="1" customWidth="1"/>
    <col min="14095" max="14095" width="15.125" style="77" customWidth="1"/>
    <col min="14096" max="14096" width="20.5" style="77" bestFit="1" customWidth="1"/>
    <col min="14097" max="14097" width="27.875" style="77" bestFit="1" customWidth="1"/>
    <col min="14098" max="14098" width="6.875" style="77" bestFit="1" customWidth="1"/>
    <col min="14099" max="14099" width="5" style="77" bestFit="1" customWidth="1"/>
    <col min="14100" max="14100" width="8" style="77" bestFit="1" customWidth="1"/>
    <col min="14101" max="14101" width="11.875" style="77" bestFit="1" customWidth="1"/>
    <col min="14102" max="14330" width="9" style="77"/>
    <col min="14331" max="14331" width="3.875" style="77" bestFit="1" customWidth="1"/>
    <col min="14332" max="14332" width="16" style="77" bestFit="1" customWidth="1"/>
    <col min="14333" max="14333" width="16.625" style="77" bestFit="1" customWidth="1"/>
    <col min="14334" max="14334" width="13.5" style="77" bestFit="1" customWidth="1"/>
    <col min="14335" max="14336" width="10.875" style="77" bestFit="1" customWidth="1"/>
    <col min="14337" max="14337" width="6.25" style="77" bestFit="1" customWidth="1"/>
    <col min="14338" max="14338" width="8.875" style="77" bestFit="1" customWidth="1"/>
    <col min="14339" max="14339" width="13.875" style="77" bestFit="1" customWidth="1"/>
    <col min="14340" max="14340" width="13.25" style="77" bestFit="1" customWidth="1"/>
    <col min="14341" max="14341" width="16" style="77" bestFit="1" customWidth="1"/>
    <col min="14342" max="14342" width="11.625" style="77" bestFit="1" customWidth="1"/>
    <col min="14343" max="14343" width="16.875" style="77" customWidth="1"/>
    <col min="14344" max="14344" width="13.25" style="77" customWidth="1"/>
    <col min="14345" max="14345" width="18.375" style="77" bestFit="1" customWidth="1"/>
    <col min="14346" max="14346" width="15" style="77" bestFit="1" customWidth="1"/>
    <col min="14347" max="14347" width="14.75" style="77" bestFit="1" customWidth="1"/>
    <col min="14348" max="14348" width="14.625" style="77" bestFit="1" customWidth="1"/>
    <col min="14349" max="14349" width="13.75" style="77" bestFit="1" customWidth="1"/>
    <col min="14350" max="14350" width="14.25" style="77" bestFit="1" customWidth="1"/>
    <col min="14351" max="14351" width="15.125" style="77" customWidth="1"/>
    <col min="14352" max="14352" width="20.5" style="77" bestFit="1" customWidth="1"/>
    <col min="14353" max="14353" width="27.875" style="77" bestFit="1" customWidth="1"/>
    <col min="14354" max="14354" width="6.875" style="77" bestFit="1" customWidth="1"/>
    <col min="14355" max="14355" width="5" style="77" bestFit="1" customWidth="1"/>
    <col min="14356" max="14356" width="8" style="77" bestFit="1" customWidth="1"/>
    <col min="14357" max="14357" width="11.875" style="77" bestFit="1" customWidth="1"/>
    <col min="14358" max="14586" width="9" style="77"/>
    <col min="14587" max="14587" width="3.875" style="77" bestFit="1" customWidth="1"/>
    <col min="14588" max="14588" width="16" style="77" bestFit="1" customWidth="1"/>
    <col min="14589" max="14589" width="16.625" style="77" bestFit="1" customWidth="1"/>
    <col min="14590" max="14590" width="13.5" style="77" bestFit="1" customWidth="1"/>
    <col min="14591" max="14592" width="10.875" style="77" bestFit="1" customWidth="1"/>
    <col min="14593" max="14593" width="6.25" style="77" bestFit="1" customWidth="1"/>
    <col min="14594" max="14594" width="8.875" style="77" bestFit="1" customWidth="1"/>
    <col min="14595" max="14595" width="13.875" style="77" bestFit="1" customWidth="1"/>
    <col min="14596" max="14596" width="13.25" style="77" bestFit="1" customWidth="1"/>
    <col min="14597" max="14597" width="16" style="77" bestFit="1" customWidth="1"/>
    <col min="14598" max="14598" width="11.625" style="77" bestFit="1" customWidth="1"/>
    <col min="14599" max="14599" width="16.875" style="77" customWidth="1"/>
    <col min="14600" max="14600" width="13.25" style="77" customWidth="1"/>
    <col min="14601" max="14601" width="18.375" style="77" bestFit="1" customWidth="1"/>
    <col min="14602" max="14602" width="15" style="77" bestFit="1" customWidth="1"/>
    <col min="14603" max="14603" width="14.75" style="77" bestFit="1" customWidth="1"/>
    <col min="14604" max="14604" width="14.625" style="77" bestFit="1" customWidth="1"/>
    <col min="14605" max="14605" width="13.75" style="77" bestFit="1" customWidth="1"/>
    <col min="14606" max="14606" width="14.25" style="77" bestFit="1" customWidth="1"/>
    <col min="14607" max="14607" width="15.125" style="77" customWidth="1"/>
    <col min="14608" max="14608" width="20.5" style="77" bestFit="1" customWidth="1"/>
    <col min="14609" max="14609" width="27.875" style="77" bestFit="1" customWidth="1"/>
    <col min="14610" max="14610" width="6.875" style="77" bestFit="1" customWidth="1"/>
    <col min="14611" max="14611" width="5" style="77" bestFit="1" customWidth="1"/>
    <col min="14612" max="14612" width="8" style="77" bestFit="1" customWidth="1"/>
    <col min="14613" max="14613" width="11.875" style="77" bestFit="1" customWidth="1"/>
    <col min="14614" max="14842" width="9" style="77"/>
    <col min="14843" max="14843" width="3.875" style="77" bestFit="1" customWidth="1"/>
    <col min="14844" max="14844" width="16" style="77" bestFit="1" customWidth="1"/>
    <col min="14845" max="14845" width="16.625" style="77" bestFit="1" customWidth="1"/>
    <col min="14846" max="14846" width="13.5" style="77" bestFit="1" customWidth="1"/>
    <col min="14847" max="14848" width="10.875" style="77" bestFit="1" customWidth="1"/>
    <col min="14849" max="14849" width="6.25" style="77" bestFit="1" customWidth="1"/>
    <col min="14850" max="14850" width="8.875" style="77" bestFit="1" customWidth="1"/>
    <col min="14851" max="14851" width="13.875" style="77" bestFit="1" customWidth="1"/>
    <col min="14852" max="14852" width="13.25" style="77" bestFit="1" customWidth="1"/>
    <col min="14853" max="14853" width="16" style="77" bestFit="1" customWidth="1"/>
    <col min="14854" max="14854" width="11.625" style="77" bestFit="1" customWidth="1"/>
    <col min="14855" max="14855" width="16.875" style="77" customWidth="1"/>
    <col min="14856" max="14856" width="13.25" style="77" customWidth="1"/>
    <col min="14857" max="14857" width="18.375" style="77" bestFit="1" customWidth="1"/>
    <col min="14858" max="14858" width="15" style="77" bestFit="1" customWidth="1"/>
    <col min="14859" max="14859" width="14.75" style="77" bestFit="1" customWidth="1"/>
    <col min="14860" max="14860" width="14.625" style="77" bestFit="1" customWidth="1"/>
    <col min="14861" max="14861" width="13.75" style="77" bestFit="1" customWidth="1"/>
    <col min="14862" max="14862" width="14.25" style="77" bestFit="1" customWidth="1"/>
    <col min="14863" max="14863" width="15.125" style="77" customWidth="1"/>
    <col min="14864" max="14864" width="20.5" style="77" bestFit="1" customWidth="1"/>
    <col min="14865" max="14865" width="27.875" style="77" bestFit="1" customWidth="1"/>
    <col min="14866" max="14866" width="6.875" style="77" bestFit="1" customWidth="1"/>
    <col min="14867" max="14867" width="5" style="77" bestFit="1" customWidth="1"/>
    <col min="14868" max="14868" width="8" style="77" bestFit="1" customWidth="1"/>
    <col min="14869" max="14869" width="11.875" style="77" bestFit="1" customWidth="1"/>
    <col min="14870" max="15098" width="9" style="77"/>
    <col min="15099" max="15099" width="3.875" style="77" bestFit="1" customWidth="1"/>
    <col min="15100" max="15100" width="16" style="77" bestFit="1" customWidth="1"/>
    <col min="15101" max="15101" width="16.625" style="77" bestFit="1" customWidth="1"/>
    <col min="15102" max="15102" width="13.5" style="77" bestFit="1" customWidth="1"/>
    <col min="15103" max="15104" width="10.875" style="77" bestFit="1" customWidth="1"/>
    <col min="15105" max="15105" width="6.25" style="77" bestFit="1" customWidth="1"/>
    <col min="15106" max="15106" width="8.875" style="77" bestFit="1" customWidth="1"/>
    <col min="15107" max="15107" width="13.875" style="77" bestFit="1" customWidth="1"/>
    <col min="15108" max="15108" width="13.25" style="77" bestFit="1" customWidth="1"/>
    <col min="15109" max="15109" width="16" style="77" bestFit="1" customWidth="1"/>
    <col min="15110" max="15110" width="11.625" style="77" bestFit="1" customWidth="1"/>
    <col min="15111" max="15111" width="16.875" style="77" customWidth="1"/>
    <col min="15112" max="15112" width="13.25" style="77" customWidth="1"/>
    <col min="15113" max="15113" width="18.375" style="77" bestFit="1" customWidth="1"/>
    <col min="15114" max="15114" width="15" style="77" bestFit="1" customWidth="1"/>
    <col min="15115" max="15115" width="14.75" style="77" bestFit="1" customWidth="1"/>
    <col min="15116" max="15116" width="14.625" style="77" bestFit="1" customWidth="1"/>
    <col min="15117" max="15117" width="13.75" style="77" bestFit="1" customWidth="1"/>
    <col min="15118" max="15118" width="14.25" style="77" bestFit="1" customWidth="1"/>
    <col min="15119" max="15119" width="15.125" style="77" customWidth="1"/>
    <col min="15120" max="15120" width="20.5" style="77" bestFit="1" customWidth="1"/>
    <col min="15121" max="15121" width="27.875" style="77" bestFit="1" customWidth="1"/>
    <col min="15122" max="15122" width="6.875" style="77" bestFit="1" customWidth="1"/>
    <col min="15123" max="15123" width="5" style="77" bestFit="1" customWidth="1"/>
    <col min="15124" max="15124" width="8" style="77" bestFit="1" customWidth="1"/>
    <col min="15125" max="15125" width="11.875" style="77" bestFit="1" customWidth="1"/>
    <col min="15126" max="15354" width="9" style="77"/>
    <col min="15355" max="15355" width="3.875" style="77" bestFit="1" customWidth="1"/>
    <col min="15356" max="15356" width="16" style="77" bestFit="1" customWidth="1"/>
    <col min="15357" max="15357" width="16.625" style="77" bestFit="1" customWidth="1"/>
    <col min="15358" max="15358" width="13.5" style="77" bestFit="1" customWidth="1"/>
    <col min="15359" max="15360" width="10.875" style="77" bestFit="1" customWidth="1"/>
    <col min="15361" max="15361" width="6.25" style="77" bestFit="1" customWidth="1"/>
    <col min="15362" max="15362" width="8.875" style="77" bestFit="1" customWidth="1"/>
    <col min="15363" max="15363" width="13.875" style="77" bestFit="1" customWidth="1"/>
    <col min="15364" max="15364" width="13.25" style="77" bestFit="1" customWidth="1"/>
    <col min="15365" max="15365" width="16" style="77" bestFit="1" customWidth="1"/>
    <col min="15366" max="15366" width="11.625" style="77" bestFit="1" customWidth="1"/>
    <col min="15367" max="15367" width="16.875" style="77" customWidth="1"/>
    <col min="15368" max="15368" width="13.25" style="77" customWidth="1"/>
    <col min="15369" max="15369" width="18.375" style="77" bestFit="1" customWidth="1"/>
    <col min="15370" max="15370" width="15" style="77" bestFit="1" customWidth="1"/>
    <col min="15371" max="15371" width="14.75" style="77" bestFit="1" customWidth="1"/>
    <col min="15372" max="15372" width="14.625" style="77" bestFit="1" customWidth="1"/>
    <col min="15373" max="15373" width="13.75" style="77" bestFit="1" customWidth="1"/>
    <col min="15374" max="15374" width="14.25" style="77" bestFit="1" customWidth="1"/>
    <col min="15375" max="15375" width="15.125" style="77" customWidth="1"/>
    <col min="15376" max="15376" width="20.5" style="77" bestFit="1" customWidth="1"/>
    <col min="15377" max="15377" width="27.875" style="77" bestFit="1" customWidth="1"/>
    <col min="15378" max="15378" width="6.875" style="77" bestFit="1" customWidth="1"/>
    <col min="15379" max="15379" width="5" style="77" bestFit="1" customWidth="1"/>
    <col min="15380" max="15380" width="8" style="77" bestFit="1" customWidth="1"/>
    <col min="15381" max="15381" width="11.875" style="77" bestFit="1" customWidth="1"/>
    <col min="15382" max="15610" width="9" style="77"/>
    <col min="15611" max="15611" width="3.875" style="77" bestFit="1" customWidth="1"/>
    <col min="15612" max="15612" width="16" style="77" bestFit="1" customWidth="1"/>
    <col min="15613" max="15613" width="16.625" style="77" bestFit="1" customWidth="1"/>
    <col min="15614" max="15614" width="13.5" style="77" bestFit="1" customWidth="1"/>
    <col min="15615" max="15616" width="10.875" style="77" bestFit="1" customWidth="1"/>
    <col min="15617" max="15617" width="6.25" style="77" bestFit="1" customWidth="1"/>
    <col min="15618" max="15618" width="8.875" style="77" bestFit="1" customWidth="1"/>
    <col min="15619" max="15619" width="13.875" style="77" bestFit="1" customWidth="1"/>
    <col min="15620" max="15620" width="13.25" style="77" bestFit="1" customWidth="1"/>
    <col min="15621" max="15621" width="16" style="77" bestFit="1" customWidth="1"/>
    <col min="15622" max="15622" width="11.625" style="77" bestFit="1" customWidth="1"/>
    <col min="15623" max="15623" width="16.875" style="77" customWidth="1"/>
    <col min="15624" max="15624" width="13.25" style="77" customWidth="1"/>
    <col min="15625" max="15625" width="18.375" style="77" bestFit="1" customWidth="1"/>
    <col min="15626" max="15626" width="15" style="77" bestFit="1" customWidth="1"/>
    <col min="15627" max="15627" width="14.75" style="77" bestFit="1" customWidth="1"/>
    <col min="15628" max="15628" width="14.625" style="77" bestFit="1" customWidth="1"/>
    <col min="15629" max="15629" width="13.75" style="77" bestFit="1" customWidth="1"/>
    <col min="15630" max="15630" width="14.25" style="77" bestFit="1" customWidth="1"/>
    <col min="15631" max="15631" width="15.125" style="77" customWidth="1"/>
    <col min="15632" max="15632" width="20.5" style="77" bestFit="1" customWidth="1"/>
    <col min="15633" max="15633" width="27.875" style="77" bestFit="1" customWidth="1"/>
    <col min="15634" max="15634" width="6.875" style="77" bestFit="1" customWidth="1"/>
    <col min="15635" max="15635" width="5" style="77" bestFit="1" customWidth="1"/>
    <col min="15636" max="15636" width="8" style="77" bestFit="1" customWidth="1"/>
    <col min="15637" max="15637" width="11.875" style="77" bestFit="1" customWidth="1"/>
    <col min="15638" max="15866" width="9" style="77"/>
    <col min="15867" max="15867" width="3.875" style="77" bestFit="1" customWidth="1"/>
    <col min="15868" max="15868" width="16" style="77" bestFit="1" customWidth="1"/>
    <col min="15869" max="15869" width="16.625" style="77" bestFit="1" customWidth="1"/>
    <col min="15870" max="15870" width="13.5" style="77" bestFit="1" customWidth="1"/>
    <col min="15871" max="15872" width="10.875" style="77" bestFit="1" customWidth="1"/>
    <col min="15873" max="15873" width="6.25" style="77" bestFit="1" customWidth="1"/>
    <col min="15874" max="15874" width="8.875" style="77" bestFit="1" customWidth="1"/>
    <col min="15875" max="15875" width="13.875" style="77" bestFit="1" customWidth="1"/>
    <col min="15876" max="15876" width="13.25" style="77" bestFit="1" customWidth="1"/>
    <col min="15877" max="15877" width="16" style="77" bestFit="1" customWidth="1"/>
    <col min="15878" max="15878" width="11.625" style="77" bestFit="1" customWidth="1"/>
    <col min="15879" max="15879" width="16.875" style="77" customWidth="1"/>
    <col min="15880" max="15880" width="13.25" style="77" customWidth="1"/>
    <col min="15881" max="15881" width="18.375" style="77" bestFit="1" customWidth="1"/>
    <col min="15882" max="15882" width="15" style="77" bestFit="1" customWidth="1"/>
    <col min="15883" max="15883" width="14.75" style="77" bestFit="1" customWidth="1"/>
    <col min="15884" max="15884" width="14.625" style="77" bestFit="1" customWidth="1"/>
    <col min="15885" max="15885" width="13.75" style="77" bestFit="1" customWidth="1"/>
    <col min="15886" max="15886" width="14.25" style="77" bestFit="1" customWidth="1"/>
    <col min="15887" max="15887" width="15.125" style="77" customWidth="1"/>
    <col min="15888" max="15888" width="20.5" style="77" bestFit="1" customWidth="1"/>
    <col min="15889" max="15889" width="27.875" style="77" bestFit="1" customWidth="1"/>
    <col min="15890" max="15890" width="6.875" style="77" bestFit="1" customWidth="1"/>
    <col min="15891" max="15891" width="5" style="77" bestFit="1" customWidth="1"/>
    <col min="15892" max="15892" width="8" style="77" bestFit="1" customWidth="1"/>
    <col min="15893" max="15893" width="11.875" style="77" bestFit="1" customWidth="1"/>
    <col min="15894" max="16122" width="9" style="77"/>
    <col min="16123" max="16123" width="3.875" style="77" bestFit="1" customWidth="1"/>
    <col min="16124" max="16124" width="16" style="77" bestFit="1" customWidth="1"/>
    <col min="16125" max="16125" width="16.625" style="77" bestFit="1" customWidth="1"/>
    <col min="16126" max="16126" width="13.5" style="77" bestFit="1" customWidth="1"/>
    <col min="16127" max="16128" width="10.875" style="77" bestFit="1" customWidth="1"/>
    <col min="16129" max="16129" width="6.25" style="77" bestFit="1" customWidth="1"/>
    <col min="16130" max="16130" width="8.875" style="77" bestFit="1" customWidth="1"/>
    <col min="16131" max="16131" width="13.875" style="77" bestFit="1" customWidth="1"/>
    <col min="16132" max="16132" width="13.25" style="77" bestFit="1" customWidth="1"/>
    <col min="16133" max="16133" width="16" style="77" bestFit="1" customWidth="1"/>
    <col min="16134" max="16134" width="11.625" style="77" bestFit="1" customWidth="1"/>
    <col min="16135" max="16135" width="16.875" style="77" customWidth="1"/>
    <col min="16136" max="16136" width="13.25" style="77" customWidth="1"/>
    <col min="16137" max="16137" width="18.375" style="77" bestFit="1" customWidth="1"/>
    <col min="16138" max="16138" width="15" style="77" bestFit="1" customWidth="1"/>
    <col min="16139" max="16139" width="14.75" style="77" bestFit="1" customWidth="1"/>
    <col min="16140" max="16140" width="14.625" style="77" bestFit="1" customWidth="1"/>
    <col min="16141" max="16141" width="13.75" style="77" bestFit="1" customWidth="1"/>
    <col min="16142" max="16142" width="14.25" style="77" bestFit="1" customWidth="1"/>
    <col min="16143" max="16143" width="15.125" style="77" customWidth="1"/>
    <col min="16144" max="16144" width="20.5" style="77" bestFit="1" customWidth="1"/>
    <col min="16145" max="16145" width="27.875" style="77" bestFit="1" customWidth="1"/>
    <col min="16146" max="16146" width="6.875" style="77" bestFit="1" customWidth="1"/>
    <col min="16147" max="16147" width="5" style="77" bestFit="1" customWidth="1"/>
    <col min="16148" max="16148" width="8" style="77" bestFit="1" customWidth="1"/>
    <col min="16149" max="16149" width="11.875" style="77" bestFit="1" customWidth="1"/>
    <col min="16150" max="16384" width="9" style="77"/>
  </cols>
  <sheetData>
    <row r="1" spans="1:31" ht="18.75">
      <c r="S1" s="23" t="s">
        <v>339</v>
      </c>
    </row>
    <row r="2" spans="1:31" ht="18.75">
      <c r="S2" s="14" t="s">
        <v>1</v>
      </c>
    </row>
    <row r="3" spans="1:31" ht="18.75">
      <c r="P3" s="348" t="s">
        <v>658</v>
      </c>
      <c r="Q3" s="348"/>
      <c r="R3" s="348"/>
      <c r="S3" s="348"/>
    </row>
    <row r="4" spans="1:31" s="103" customFormat="1" ht="16.5">
      <c r="A4" s="471" t="s">
        <v>386</v>
      </c>
      <c r="B4" s="471"/>
      <c r="C4" s="471"/>
      <c r="D4" s="471"/>
      <c r="E4" s="471"/>
      <c r="F4" s="471"/>
      <c r="G4" s="471"/>
      <c r="H4" s="471"/>
      <c r="I4" s="471"/>
      <c r="J4" s="471"/>
      <c r="K4" s="471"/>
      <c r="L4" s="471"/>
      <c r="M4" s="471"/>
      <c r="N4" s="471"/>
      <c r="O4" s="471"/>
      <c r="P4" s="471"/>
      <c r="Q4" s="471"/>
      <c r="R4" s="471"/>
      <c r="S4" s="471"/>
      <c r="T4" s="7"/>
      <c r="U4" s="7"/>
    </row>
    <row r="5" spans="1:31">
      <c r="B5" s="77"/>
      <c r="C5" s="77"/>
      <c r="D5" s="77"/>
      <c r="E5" s="77"/>
      <c r="F5" s="77"/>
      <c r="G5" s="77"/>
      <c r="H5" s="77"/>
      <c r="I5" s="77"/>
      <c r="J5" s="77"/>
      <c r="K5" s="77"/>
      <c r="L5" s="77"/>
      <c r="M5" s="77"/>
      <c r="N5" s="77"/>
      <c r="O5" s="77"/>
      <c r="P5" s="77"/>
      <c r="Q5" s="77"/>
      <c r="R5" s="77"/>
      <c r="S5" s="77"/>
      <c r="T5" s="8"/>
    </row>
    <row r="6" spans="1:31" ht="15.75">
      <c r="A6" s="451" t="s">
        <v>801</v>
      </c>
      <c r="B6" s="451"/>
      <c r="C6" s="451"/>
      <c r="D6" s="451"/>
      <c r="E6" s="451"/>
      <c r="F6" s="451"/>
      <c r="G6" s="451"/>
      <c r="H6" s="451"/>
      <c r="I6" s="451"/>
      <c r="J6" s="451"/>
      <c r="K6" s="451"/>
      <c r="L6" s="451"/>
      <c r="M6" s="451"/>
      <c r="N6" s="451"/>
      <c r="O6" s="451"/>
      <c r="P6" s="451"/>
      <c r="Q6" s="451"/>
      <c r="R6" s="451"/>
      <c r="S6" s="451"/>
      <c r="T6" s="8"/>
    </row>
    <row r="7" spans="1:31" ht="15.75">
      <c r="A7" s="370" t="s">
        <v>316</v>
      </c>
      <c r="B7" s="370"/>
      <c r="C7" s="370"/>
      <c r="D7" s="370"/>
      <c r="E7" s="370"/>
      <c r="F7" s="370"/>
      <c r="G7" s="370"/>
      <c r="H7" s="370"/>
      <c r="I7" s="370"/>
      <c r="J7" s="370"/>
      <c r="K7" s="370"/>
      <c r="L7" s="370"/>
      <c r="M7" s="370"/>
      <c r="N7" s="370"/>
      <c r="O7" s="370"/>
      <c r="P7" s="370"/>
      <c r="Q7" s="370"/>
      <c r="R7" s="370"/>
      <c r="S7" s="370"/>
      <c r="T7" s="8"/>
    </row>
    <row r="8" spans="1:31" s="88" customFormat="1" ht="15.75">
      <c r="A8" s="147"/>
      <c r="B8" s="147"/>
      <c r="C8" s="147"/>
      <c r="D8" s="147"/>
      <c r="E8" s="147"/>
      <c r="F8" s="147"/>
      <c r="G8" s="147"/>
      <c r="H8" s="147"/>
      <c r="I8" s="147"/>
      <c r="J8" s="147"/>
      <c r="K8" s="147"/>
      <c r="L8" s="147"/>
      <c r="M8" s="147"/>
      <c r="N8" s="147"/>
      <c r="O8" s="147"/>
      <c r="P8" s="147"/>
      <c r="Q8" s="147"/>
      <c r="R8" s="147"/>
      <c r="S8" s="147"/>
      <c r="T8" s="8"/>
      <c r="U8" s="7"/>
    </row>
    <row r="9" spans="1:31" ht="15.75">
      <c r="A9" s="371" t="s">
        <v>799</v>
      </c>
      <c r="B9" s="371"/>
      <c r="C9" s="371"/>
      <c r="D9" s="371"/>
      <c r="E9" s="371"/>
      <c r="F9" s="371"/>
      <c r="G9" s="371"/>
      <c r="H9" s="371"/>
      <c r="I9" s="371"/>
      <c r="J9" s="371"/>
      <c r="K9" s="371"/>
      <c r="L9" s="371"/>
      <c r="M9" s="371"/>
      <c r="N9" s="371"/>
      <c r="O9" s="371"/>
      <c r="P9" s="371"/>
      <c r="Q9" s="371"/>
      <c r="R9" s="371"/>
      <c r="S9" s="371"/>
      <c r="T9" s="8"/>
    </row>
    <row r="10" spans="1:31" s="9" customFormat="1" ht="16.5" customHeight="1">
      <c r="A10" s="526"/>
      <c r="B10" s="526"/>
      <c r="C10" s="526"/>
      <c r="D10" s="526"/>
      <c r="E10" s="526"/>
      <c r="F10" s="526"/>
      <c r="G10" s="526"/>
      <c r="H10" s="526"/>
      <c r="I10" s="526"/>
      <c r="J10" s="526"/>
      <c r="K10" s="526"/>
      <c r="L10" s="526"/>
      <c r="M10" s="526"/>
      <c r="N10" s="526"/>
      <c r="O10" s="526"/>
      <c r="P10" s="526"/>
      <c r="Q10" s="526"/>
      <c r="R10" s="526"/>
      <c r="T10" s="7"/>
      <c r="U10" s="7"/>
      <c r="V10" s="77"/>
      <c r="W10" s="77"/>
      <c r="X10" s="77"/>
      <c r="Y10" s="77"/>
      <c r="Z10" s="77"/>
      <c r="AA10" s="77"/>
      <c r="AB10" s="77"/>
      <c r="AC10" s="77"/>
      <c r="AD10" s="77"/>
      <c r="AE10" s="77"/>
    </row>
    <row r="11" spans="1:31" s="9" customFormat="1" ht="38.25" customHeight="1">
      <c r="A11" s="475" t="s">
        <v>167</v>
      </c>
      <c r="B11" s="475" t="s">
        <v>31</v>
      </c>
      <c r="C11" s="475" t="s">
        <v>4</v>
      </c>
      <c r="D11" s="527" t="s">
        <v>41</v>
      </c>
      <c r="E11" s="527" t="s">
        <v>139</v>
      </c>
      <c r="F11" s="528" t="s">
        <v>318</v>
      </c>
      <c r="G11" s="529"/>
      <c r="H11" s="529"/>
      <c r="I11" s="529"/>
      <c r="J11" s="530"/>
      <c r="K11" s="534" t="s">
        <v>319</v>
      </c>
      <c r="L11" s="528" t="s">
        <v>141</v>
      </c>
      <c r="M11" s="530"/>
      <c r="N11" s="475" t="s">
        <v>140</v>
      </c>
      <c r="O11" s="489" t="s">
        <v>317</v>
      </c>
      <c r="P11" s="480" t="s">
        <v>142</v>
      </c>
      <c r="Q11" s="481"/>
      <c r="R11" s="481"/>
      <c r="S11" s="481"/>
      <c r="T11" s="481"/>
      <c r="U11" s="481"/>
      <c r="V11" s="481"/>
      <c r="W11" s="482"/>
      <c r="X11" s="77"/>
      <c r="Y11" s="77"/>
      <c r="Z11" s="77"/>
      <c r="AA11" s="77"/>
      <c r="AB11" s="77"/>
      <c r="AC11" s="77"/>
      <c r="AD11" s="77"/>
      <c r="AE11" s="77"/>
    </row>
    <row r="12" spans="1:31" s="9" customFormat="1" ht="51" customHeight="1">
      <c r="A12" s="475"/>
      <c r="B12" s="475"/>
      <c r="C12" s="475"/>
      <c r="D12" s="527"/>
      <c r="E12" s="527"/>
      <c r="F12" s="531"/>
      <c r="G12" s="532"/>
      <c r="H12" s="532"/>
      <c r="I12" s="532"/>
      <c r="J12" s="533"/>
      <c r="K12" s="535"/>
      <c r="L12" s="531"/>
      <c r="M12" s="533"/>
      <c r="N12" s="475"/>
      <c r="O12" s="490"/>
      <c r="P12" s="525" t="s">
        <v>831</v>
      </c>
      <c r="Q12" s="525"/>
      <c r="R12" s="525" t="s">
        <v>835</v>
      </c>
      <c r="S12" s="525"/>
      <c r="T12" s="525" t="s">
        <v>833</v>
      </c>
      <c r="U12" s="525"/>
      <c r="V12" s="525" t="s">
        <v>834</v>
      </c>
      <c r="W12" s="525"/>
      <c r="X12" s="77"/>
      <c r="Y12" s="77"/>
      <c r="Z12" s="77"/>
      <c r="AA12" s="77"/>
      <c r="AB12" s="77"/>
      <c r="AC12" s="77"/>
      <c r="AD12" s="77"/>
      <c r="AE12" s="77"/>
    </row>
    <row r="13" spans="1:31" s="9" customFormat="1" ht="137.25" customHeight="1">
      <c r="A13" s="475"/>
      <c r="B13" s="475"/>
      <c r="C13" s="475"/>
      <c r="D13" s="527"/>
      <c r="E13" s="527"/>
      <c r="F13" s="78" t="s">
        <v>28</v>
      </c>
      <c r="G13" s="78" t="s">
        <v>25</v>
      </c>
      <c r="H13" s="78" t="s">
        <v>26</v>
      </c>
      <c r="I13" s="146" t="s">
        <v>499</v>
      </c>
      <c r="J13" s="78" t="s">
        <v>27</v>
      </c>
      <c r="K13" s="536"/>
      <c r="L13" s="79" t="s">
        <v>488</v>
      </c>
      <c r="M13" s="79" t="s">
        <v>489</v>
      </c>
      <c r="N13" s="475"/>
      <c r="O13" s="491"/>
      <c r="P13" s="235" t="s">
        <v>147</v>
      </c>
      <c r="Q13" s="235" t="s">
        <v>148</v>
      </c>
      <c r="R13" s="235" t="s">
        <v>147</v>
      </c>
      <c r="S13" s="235" t="s">
        <v>148</v>
      </c>
      <c r="T13" s="235" t="s">
        <v>147</v>
      </c>
      <c r="U13" s="235" t="s">
        <v>148</v>
      </c>
      <c r="V13" s="235" t="s">
        <v>147</v>
      </c>
      <c r="W13" s="235" t="s">
        <v>148</v>
      </c>
      <c r="X13" s="77"/>
      <c r="Y13" s="77"/>
      <c r="Z13" s="77"/>
      <c r="AA13" s="77"/>
      <c r="AB13" s="77"/>
      <c r="AC13" s="77"/>
      <c r="AD13" s="77"/>
      <c r="AE13" s="77"/>
    </row>
    <row r="14" spans="1:31" s="9" customFormat="1" ht="15" customHeight="1">
      <c r="A14" s="39">
        <v>1</v>
      </c>
      <c r="B14" s="39">
        <v>2</v>
      </c>
      <c r="C14" s="39">
        <v>3</v>
      </c>
      <c r="D14" s="39">
        <v>4</v>
      </c>
      <c r="E14" s="39">
        <v>5</v>
      </c>
      <c r="F14" s="39">
        <v>6</v>
      </c>
      <c r="G14" s="39">
        <v>7</v>
      </c>
      <c r="H14" s="39">
        <v>8</v>
      </c>
      <c r="I14" s="39">
        <v>9</v>
      </c>
      <c r="J14" s="39">
        <v>10</v>
      </c>
      <c r="K14" s="39">
        <v>11</v>
      </c>
      <c r="L14" s="39">
        <v>12</v>
      </c>
      <c r="M14" s="39">
        <v>13</v>
      </c>
      <c r="N14" s="39">
        <v>14</v>
      </c>
      <c r="O14" s="39">
        <v>15</v>
      </c>
      <c r="P14" s="136" t="s">
        <v>320</v>
      </c>
      <c r="Q14" s="136" t="s">
        <v>321</v>
      </c>
      <c r="R14" s="136" t="s">
        <v>322</v>
      </c>
      <c r="S14" s="136" t="s">
        <v>323</v>
      </c>
      <c r="T14" s="234" t="s">
        <v>837</v>
      </c>
      <c r="U14" s="234" t="s">
        <v>838</v>
      </c>
      <c r="V14" s="234" t="s">
        <v>839</v>
      </c>
      <c r="W14" s="234" t="s">
        <v>840</v>
      </c>
    </row>
    <row r="15" spans="1:31" s="272" customFormat="1" ht="124.5" customHeight="1">
      <c r="A15" s="263"/>
      <c r="B15" s="264" t="s">
        <v>739</v>
      </c>
      <c r="C15" s="265" t="s">
        <v>725</v>
      </c>
      <c r="D15" s="266">
        <f>D16+D28</f>
        <v>20.180000000000003</v>
      </c>
      <c r="E15" s="267" t="s">
        <v>830</v>
      </c>
      <c r="F15" s="268">
        <f>F16+F28</f>
        <v>20.180000000000003</v>
      </c>
      <c r="G15" s="268">
        <v>0</v>
      </c>
      <c r="H15" s="268">
        <v>0</v>
      </c>
      <c r="I15" s="268">
        <f>I16+I28</f>
        <v>20.180000000000003</v>
      </c>
      <c r="J15" s="268">
        <v>0</v>
      </c>
      <c r="K15" s="268">
        <f>K16+K28</f>
        <v>16.83148675</v>
      </c>
      <c r="L15" s="269">
        <v>2024</v>
      </c>
      <c r="M15" s="270">
        <f>M16</f>
        <v>0.46725</v>
      </c>
      <c r="N15" s="271" t="s">
        <v>842</v>
      </c>
      <c r="O15" s="267" t="s">
        <v>606</v>
      </c>
      <c r="P15" s="267"/>
      <c r="Q15" s="267"/>
      <c r="R15" s="267">
        <f>R16</f>
        <v>0.06</v>
      </c>
      <c r="S15" s="267">
        <f>S16</f>
        <v>0.1</v>
      </c>
      <c r="T15" s="267">
        <f>T16</f>
        <v>7.83</v>
      </c>
      <c r="U15" s="267">
        <f>U16+U28</f>
        <v>8.1300000000000008</v>
      </c>
      <c r="V15" s="267" t="str">
        <f>V16</f>
        <v>ВЛ</v>
      </c>
      <c r="W15" s="267" t="str">
        <f>W16</f>
        <v>ВЛ</v>
      </c>
    </row>
    <row r="16" spans="1:31" s="272" customFormat="1" ht="112.5">
      <c r="A16" s="273" t="s">
        <v>524</v>
      </c>
      <c r="B16" s="274" t="s">
        <v>677</v>
      </c>
      <c r="C16" s="265" t="s">
        <v>725</v>
      </c>
      <c r="D16" s="266">
        <f>D17+D19+D26</f>
        <v>19.590000000000003</v>
      </c>
      <c r="E16" s="267" t="s">
        <v>830</v>
      </c>
      <c r="F16" s="268">
        <f>F17+F19+F26</f>
        <v>19.590000000000003</v>
      </c>
      <c r="G16" s="268">
        <v>0</v>
      </c>
      <c r="H16" s="268">
        <v>0</v>
      </c>
      <c r="I16" s="268">
        <f>I17+I19+I26</f>
        <v>19.590000000000003</v>
      </c>
      <c r="J16" s="268">
        <v>0</v>
      </c>
      <c r="K16" s="268">
        <f>K17+K19+K26</f>
        <v>16.338232999999999</v>
      </c>
      <c r="L16" s="267">
        <v>2024</v>
      </c>
      <c r="M16" s="270">
        <f>M17+M19</f>
        <v>0.46725</v>
      </c>
      <c r="N16" s="271" t="s">
        <v>842</v>
      </c>
      <c r="O16" s="267" t="s">
        <v>606</v>
      </c>
      <c r="P16" s="267"/>
      <c r="Q16" s="267"/>
      <c r="R16" s="267">
        <f>R17</f>
        <v>0.06</v>
      </c>
      <c r="S16" s="267">
        <f>S17</f>
        <v>0.1</v>
      </c>
      <c r="T16" s="267">
        <f>T19</f>
        <v>7.83</v>
      </c>
      <c r="U16" s="267">
        <f>U19</f>
        <v>7.83</v>
      </c>
      <c r="V16" s="267" t="s">
        <v>836</v>
      </c>
      <c r="W16" s="267" t="s">
        <v>836</v>
      </c>
    </row>
    <row r="17" spans="1:23" s="272" customFormat="1" ht="112.5">
      <c r="A17" s="273" t="s">
        <v>529</v>
      </c>
      <c r="B17" s="274" t="s">
        <v>735</v>
      </c>
      <c r="C17" s="265" t="s">
        <v>725</v>
      </c>
      <c r="D17" s="266">
        <f>D18</f>
        <v>0.42</v>
      </c>
      <c r="E17" s="267" t="s">
        <v>830</v>
      </c>
      <c r="F17" s="268">
        <f>F18</f>
        <v>0.42</v>
      </c>
      <c r="G17" s="268">
        <v>0</v>
      </c>
      <c r="H17" s="268">
        <v>0</v>
      </c>
      <c r="I17" s="268">
        <f>I18</f>
        <v>0.42</v>
      </c>
      <c r="J17" s="268">
        <v>0</v>
      </c>
      <c r="K17" s="268">
        <f>K18</f>
        <v>0.348997</v>
      </c>
      <c r="L17" s="267">
        <v>2020</v>
      </c>
      <c r="M17" s="267">
        <f>M18</f>
        <v>5.2500000000000003E-3</v>
      </c>
      <c r="N17" s="271" t="s">
        <v>842</v>
      </c>
      <c r="O17" s="267" t="s">
        <v>606</v>
      </c>
      <c r="P17" s="267" t="s">
        <v>832</v>
      </c>
      <c r="Q17" s="267" t="s">
        <v>832</v>
      </c>
      <c r="R17" s="267">
        <v>0.06</v>
      </c>
      <c r="S17" s="267">
        <v>0.1</v>
      </c>
      <c r="T17" s="267" t="s">
        <v>606</v>
      </c>
      <c r="U17" s="267" t="s">
        <v>606</v>
      </c>
      <c r="V17" s="267" t="s">
        <v>606</v>
      </c>
      <c r="W17" s="267" t="s">
        <v>606</v>
      </c>
    </row>
    <row r="18" spans="1:23" s="217" customFormat="1" ht="109.5" customHeight="1">
      <c r="A18" s="275" t="s">
        <v>576</v>
      </c>
      <c r="B18" s="276" t="s">
        <v>675</v>
      </c>
      <c r="C18" s="277" t="s">
        <v>726</v>
      </c>
      <c r="D18" s="278">
        <f>'2'!P20</f>
        <v>0.42</v>
      </c>
      <c r="E18" s="279" t="s">
        <v>830</v>
      </c>
      <c r="F18" s="280">
        <f>I18</f>
        <v>0.42</v>
      </c>
      <c r="G18" s="280">
        <v>0</v>
      </c>
      <c r="H18" s="280">
        <v>0</v>
      </c>
      <c r="I18" s="280">
        <f>D18</f>
        <v>0.42</v>
      </c>
      <c r="J18" s="280">
        <v>0</v>
      </c>
      <c r="K18" s="280">
        <f>'3'!AM21</f>
        <v>0.348997</v>
      </c>
      <c r="L18" s="279">
        <v>2020</v>
      </c>
      <c r="M18" s="279">
        <f>5250/1000000</f>
        <v>5.2500000000000003E-3</v>
      </c>
      <c r="N18" s="281" t="s">
        <v>842</v>
      </c>
      <c r="O18" s="279" t="s">
        <v>606</v>
      </c>
      <c r="P18" s="279" t="s">
        <v>832</v>
      </c>
      <c r="Q18" s="279" t="s">
        <v>832</v>
      </c>
      <c r="R18" s="279">
        <v>0.06</v>
      </c>
      <c r="S18" s="279">
        <v>0.1</v>
      </c>
      <c r="T18" s="279" t="s">
        <v>606</v>
      </c>
      <c r="U18" s="279" t="s">
        <v>606</v>
      </c>
      <c r="V18" s="279" t="s">
        <v>606</v>
      </c>
      <c r="W18" s="279" t="s">
        <v>606</v>
      </c>
    </row>
    <row r="19" spans="1:23" s="272" customFormat="1" ht="112.5">
      <c r="A19" s="273" t="s">
        <v>530</v>
      </c>
      <c r="B19" s="274" t="s">
        <v>736</v>
      </c>
      <c r="C19" s="265" t="s">
        <v>725</v>
      </c>
      <c r="D19" s="266">
        <f>SUM(D20:D25)</f>
        <v>18.770000000000003</v>
      </c>
      <c r="E19" s="267" t="s">
        <v>830</v>
      </c>
      <c r="F19" s="268">
        <f>SUM(F20:F25)</f>
        <v>18.770000000000003</v>
      </c>
      <c r="G19" s="268">
        <v>0</v>
      </c>
      <c r="H19" s="268">
        <v>0</v>
      </c>
      <c r="I19" s="268">
        <f>SUM(I20:I25)</f>
        <v>18.770000000000003</v>
      </c>
      <c r="J19" s="268">
        <v>0</v>
      </c>
      <c r="K19" s="268">
        <f>SUM(K20:K25)</f>
        <v>15.654209916666668</v>
      </c>
      <c r="L19" s="267">
        <v>2024</v>
      </c>
      <c r="M19" s="270">
        <f>SUM(M20:M25)</f>
        <v>0.46200000000000002</v>
      </c>
      <c r="N19" s="271" t="s">
        <v>842</v>
      </c>
      <c r="O19" s="267" t="s">
        <v>606</v>
      </c>
      <c r="P19" s="267">
        <v>0.4</v>
      </c>
      <c r="Q19" s="267">
        <v>0.4</v>
      </c>
      <c r="R19" s="267" t="s">
        <v>606</v>
      </c>
      <c r="S19" s="267" t="s">
        <v>606</v>
      </c>
      <c r="T19" s="267">
        <f>T20+T21+T22+T23+T24+T25</f>
        <v>7.83</v>
      </c>
      <c r="U19" s="267">
        <f>U20+U21+U22+U23+U24+U25</f>
        <v>7.83</v>
      </c>
      <c r="V19" s="279" t="s">
        <v>836</v>
      </c>
      <c r="W19" s="279" t="s">
        <v>836</v>
      </c>
    </row>
    <row r="20" spans="1:23" s="217" customFormat="1" ht="101.25">
      <c r="A20" s="275" t="s">
        <v>580</v>
      </c>
      <c r="B20" s="276" t="s">
        <v>672</v>
      </c>
      <c r="C20" s="277" t="s">
        <v>727</v>
      </c>
      <c r="D20" s="278">
        <f>'2'!P22</f>
        <v>2.14</v>
      </c>
      <c r="E20" s="279" t="s">
        <v>830</v>
      </c>
      <c r="F20" s="280">
        <f t="shared" ref="F20:F29" si="0">I20</f>
        <v>2.14</v>
      </c>
      <c r="G20" s="280">
        <v>0</v>
      </c>
      <c r="H20" s="280">
        <v>0</v>
      </c>
      <c r="I20" s="280">
        <f t="shared" ref="I20:I25" si="1">D20</f>
        <v>2.14</v>
      </c>
      <c r="J20" s="280">
        <v>0</v>
      </c>
      <c r="K20" s="280">
        <f>'3'!AM23</f>
        <v>1.7836628333333333</v>
      </c>
      <c r="L20" s="279">
        <v>2020</v>
      </c>
      <c r="M20" s="282">
        <f>ROUND(1100*594300/13300/1000000,3)</f>
        <v>4.9000000000000002E-2</v>
      </c>
      <c r="N20" s="281" t="s">
        <v>842</v>
      </c>
      <c r="O20" s="279" t="s">
        <v>606</v>
      </c>
      <c r="P20" s="279">
        <v>0.4</v>
      </c>
      <c r="Q20" s="279">
        <v>0.4</v>
      </c>
      <c r="R20" s="279" t="s">
        <v>606</v>
      </c>
      <c r="S20" s="279" t="s">
        <v>606</v>
      </c>
      <c r="T20" s="279">
        <v>1.1000000000000001</v>
      </c>
      <c r="U20" s="279">
        <v>1.1000000000000001</v>
      </c>
      <c r="V20" s="279" t="s">
        <v>836</v>
      </c>
      <c r="W20" s="279" t="s">
        <v>836</v>
      </c>
    </row>
    <row r="21" spans="1:23" s="217" customFormat="1" ht="78.75" customHeight="1">
      <c r="A21" s="275" t="s">
        <v>580</v>
      </c>
      <c r="B21" s="276" t="s">
        <v>667</v>
      </c>
      <c r="C21" s="277" t="s">
        <v>730</v>
      </c>
      <c r="D21" s="278">
        <f>'2'!P23</f>
        <v>4.33</v>
      </c>
      <c r="E21" s="279" t="s">
        <v>830</v>
      </c>
      <c r="F21" s="280">
        <f t="shared" si="0"/>
        <v>4.33</v>
      </c>
      <c r="G21" s="280">
        <v>0</v>
      </c>
      <c r="H21" s="280">
        <v>0</v>
      </c>
      <c r="I21" s="280">
        <f t="shared" si="1"/>
        <v>4.33</v>
      </c>
      <c r="J21" s="280">
        <v>0</v>
      </c>
      <c r="K21" s="280">
        <f>'3'!AM24</f>
        <v>3.6090156666666666</v>
      </c>
      <c r="L21" s="279">
        <v>2021</v>
      </c>
      <c r="M21" s="282">
        <f>ROUND(2000*594300/13300/1000000,3)</f>
        <v>8.8999999999999996E-2</v>
      </c>
      <c r="N21" s="281" t="s">
        <v>842</v>
      </c>
      <c r="O21" s="279" t="s">
        <v>606</v>
      </c>
      <c r="P21" s="279">
        <v>0.4</v>
      </c>
      <c r="Q21" s="279">
        <v>0.4</v>
      </c>
      <c r="R21" s="279" t="s">
        <v>606</v>
      </c>
      <c r="S21" s="279" t="s">
        <v>606</v>
      </c>
      <c r="T21" s="279">
        <v>2</v>
      </c>
      <c r="U21" s="279">
        <v>2</v>
      </c>
      <c r="V21" s="279" t="s">
        <v>836</v>
      </c>
      <c r="W21" s="279" t="s">
        <v>836</v>
      </c>
    </row>
    <row r="22" spans="1:23" s="217" customFormat="1" ht="66.75" customHeight="1">
      <c r="A22" s="275" t="s">
        <v>580</v>
      </c>
      <c r="B22" s="276" t="s">
        <v>668</v>
      </c>
      <c r="C22" s="277" t="s">
        <v>731</v>
      </c>
      <c r="D22" s="278">
        <f>'2'!P24</f>
        <v>3.95</v>
      </c>
      <c r="E22" s="279" t="s">
        <v>830</v>
      </c>
      <c r="F22" s="280">
        <f t="shared" si="0"/>
        <v>3.95</v>
      </c>
      <c r="G22" s="280">
        <v>0</v>
      </c>
      <c r="H22" s="280">
        <v>0</v>
      </c>
      <c r="I22" s="280">
        <f t="shared" si="1"/>
        <v>3.95</v>
      </c>
      <c r="J22" s="280">
        <v>0</v>
      </c>
      <c r="K22" s="280">
        <f>'3'!AM25</f>
        <v>3.2931900833333336</v>
      </c>
      <c r="L22" s="279">
        <v>2022</v>
      </c>
      <c r="M22" s="282">
        <f>ROUND(1930*594300/13300/1000000,3)</f>
        <v>8.5999999999999993E-2</v>
      </c>
      <c r="N22" s="281" t="s">
        <v>842</v>
      </c>
      <c r="O22" s="279" t="s">
        <v>606</v>
      </c>
      <c r="P22" s="279">
        <v>0.4</v>
      </c>
      <c r="Q22" s="279">
        <v>0.4</v>
      </c>
      <c r="R22" s="279" t="s">
        <v>606</v>
      </c>
      <c r="S22" s="279" t="s">
        <v>606</v>
      </c>
      <c r="T22" s="279">
        <v>1.93</v>
      </c>
      <c r="U22" s="279">
        <v>1.93</v>
      </c>
      <c r="V22" s="279" t="s">
        <v>836</v>
      </c>
      <c r="W22" s="279" t="s">
        <v>836</v>
      </c>
    </row>
    <row r="23" spans="1:23" s="217" customFormat="1" ht="120">
      <c r="A23" s="275" t="s">
        <v>580</v>
      </c>
      <c r="B23" s="276" t="s">
        <v>669</v>
      </c>
      <c r="C23" s="277" t="s">
        <v>732</v>
      </c>
      <c r="D23" s="278">
        <f>'2'!P25</f>
        <v>6.45</v>
      </c>
      <c r="E23" s="279" t="s">
        <v>830</v>
      </c>
      <c r="F23" s="280">
        <f t="shared" si="0"/>
        <v>6.45</v>
      </c>
      <c r="G23" s="280">
        <v>0</v>
      </c>
      <c r="H23" s="280">
        <v>0</v>
      </c>
      <c r="I23" s="280">
        <f t="shared" si="1"/>
        <v>6.45</v>
      </c>
      <c r="J23" s="280">
        <v>0</v>
      </c>
      <c r="K23" s="280">
        <f>'3'!AM26</f>
        <v>5.38</v>
      </c>
      <c r="L23" s="279">
        <v>2024</v>
      </c>
      <c r="M23" s="282">
        <f>ROUND(2100*594300/13300/1000000,3)</f>
        <v>9.4E-2</v>
      </c>
      <c r="N23" s="281" t="s">
        <v>842</v>
      </c>
      <c r="O23" s="279" t="s">
        <v>606</v>
      </c>
      <c r="P23" s="279">
        <v>0.4</v>
      </c>
      <c r="Q23" s="279">
        <v>0.4</v>
      </c>
      <c r="R23" s="279" t="s">
        <v>606</v>
      </c>
      <c r="S23" s="279" t="s">
        <v>606</v>
      </c>
      <c r="T23" s="279">
        <v>2.1</v>
      </c>
      <c r="U23" s="279">
        <v>2.1</v>
      </c>
      <c r="V23" s="279" t="s">
        <v>836</v>
      </c>
      <c r="W23" s="279" t="s">
        <v>836</v>
      </c>
    </row>
    <row r="24" spans="1:23" s="217" customFormat="1" ht="101.25">
      <c r="A24" s="275" t="s">
        <v>580</v>
      </c>
      <c r="B24" s="276" t="s">
        <v>671</v>
      </c>
      <c r="C24" s="277" t="s">
        <v>733</v>
      </c>
      <c r="D24" s="278">
        <f>'2'!P26</f>
        <v>0.89</v>
      </c>
      <c r="E24" s="279" t="s">
        <v>830</v>
      </c>
      <c r="F24" s="280">
        <f t="shared" si="0"/>
        <v>0.89</v>
      </c>
      <c r="G24" s="280">
        <v>0</v>
      </c>
      <c r="H24" s="280">
        <v>0</v>
      </c>
      <c r="I24" s="280">
        <f t="shared" si="1"/>
        <v>0.89</v>
      </c>
      <c r="J24" s="280">
        <v>0</v>
      </c>
      <c r="K24" s="280">
        <f>'3'!AM27</f>
        <v>0.74252933333333337</v>
      </c>
      <c r="L24" s="279">
        <v>2024</v>
      </c>
      <c r="M24" s="282">
        <f>ROUND(350*6300000/30500/1000000,3)</f>
        <v>7.1999999999999995E-2</v>
      </c>
      <c r="N24" s="281" t="s">
        <v>842</v>
      </c>
      <c r="O24" s="279" t="s">
        <v>606</v>
      </c>
      <c r="P24" s="279">
        <v>0.4</v>
      </c>
      <c r="Q24" s="279">
        <v>0.4</v>
      </c>
      <c r="R24" s="279" t="s">
        <v>606</v>
      </c>
      <c r="S24" s="279" t="s">
        <v>606</v>
      </c>
      <c r="T24" s="279">
        <v>0.35</v>
      </c>
      <c r="U24" s="279">
        <v>0.35</v>
      </c>
      <c r="V24" s="279" t="s">
        <v>836</v>
      </c>
      <c r="W24" s="279" t="s">
        <v>836</v>
      </c>
    </row>
    <row r="25" spans="1:23" s="217" customFormat="1" ht="104.25" customHeight="1">
      <c r="A25" s="275" t="s">
        <v>580</v>
      </c>
      <c r="B25" s="276" t="s">
        <v>670</v>
      </c>
      <c r="C25" s="277" t="s">
        <v>734</v>
      </c>
      <c r="D25" s="278">
        <f>'2'!P27</f>
        <v>1.01</v>
      </c>
      <c r="E25" s="279" t="s">
        <v>830</v>
      </c>
      <c r="F25" s="280">
        <f t="shared" si="0"/>
        <v>1.01</v>
      </c>
      <c r="G25" s="280">
        <v>0</v>
      </c>
      <c r="H25" s="280">
        <v>0</v>
      </c>
      <c r="I25" s="280">
        <f t="shared" si="1"/>
        <v>1.01</v>
      </c>
      <c r="J25" s="280">
        <v>0</v>
      </c>
      <c r="K25" s="280">
        <f>'3'!AM28</f>
        <v>0.84581200000000001</v>
      </c>
      <c r="L25" s="279">
        <v>2024</v>
      </c>
      <c r="M25" s="282">
        <f>ROUND(350*6300000/30500/1000000,3)</f>
        <v>7.1999999999999995E-2</v>
      </c>
      <c r="N25" s="281" t="s">
        <v>842</v>
      </c>
      <c r="O25" s="279" t="s">
        <v>606</v>
      </c>
      <c r="P25" s="279">
        <v>0.4</v>
      </c>
      <c r="Q25" s="279">
        <v>0.4</v>
      </c>
      <c r="R25" s="279" t="s">
        <v>606</v>
      </c>
      <c r="S25" s="279" t="s">
        <v>606</v>
      </c>
      <c r="T25" s="279">
        <v>0.35</v>
      </c>
      <c r="U25" s="279">
        <v>0.35</v>
      </c>
      <c r="V25" s="279" t="s">
        <v>836</v>
      </c>
      <c r="W25" s="279" t="s">
        <v>836</v>
      </c>
    </row>
    <row r="26" spans="1:23" s="272" customFormat="1" ht="63">
      <c r="A26" s="273" t="s">
        <v>531</v>
      </c>
      <c r="B26" s="274" t="s">
        <v>737</v>
      </c>
      <c r="C26" s="265" t="s">
        <v>725</v>
      </c>
      <c r="D26" s="266">
        <f>D27</f>
        <v>0.4</v>
      </c>
      <c r="E26" s="267" t="s">
        <v>830</v>
      </c>
      <c r="F26" s="268">
        <f>F27</f>
        <v>0.4</v>
      </c>
      <c r="G26" s="268">
        <v>0</v>
      </c>
      <c r="H26" s="268">
        <v>0</v>
      </c>
      <c r="I26" s="268">
        <f>I27</f>
        <v>0.4</v>
      </c>
      <c r="J26" s="268">
        <v>0</v>
      </c>
      <c r="K26" s="268">
        <f>K27</f>
        <v>0.33502608333333334</v>
      </c>
      <c r="L26" s="267">
        <v>2020</v>
      </c>
      <c r="M26" s="267" t="s">
        <v>606</v>
      </c>
      <c r="N26" s="281" t="s">
        <v>841</v>
      </c>
      <c r="O26" s="267" t="s">
        <v>606</v>
      </c>
      <c r="P26" s="267" t="s">
        <v>606</v>
      </c>
      <c r="Q26" s="267">
        <v>10</v>
      </c>
      <c r="R26" s="267" t="s">
        <v>606</v>
      </c>
      <c r="S26" s="267" t="s">
        <v>606</v>
      </c>
      <c r="T26" s="267" t="s">
        <v>606</v>
      </c>
      <c r="U26" s="267" t="s">
        <v>606</v>
      </c>
      <c r="V26" s="267" t="s">
        <v>606</v>
      </c>
      <c r="W26" s="267" t="s">
        <v>606</v>
      </c>
    </row>
    <row r="27" spans="1:23" s="217" customFormat="1" ht="41.25" customHeight="1">
      <c r="A27" s="275" t="s">
        <v>585</v>
      </c>
      <c r="B27" s="276" t="s">
        <v>851</v>
      </c>
      <c r="C27" s="277" t="s">
        <v>728</v>
      </c>
      <c r="D27" s="278">
        <f>'2'!P29</f>
        <v>0.4</v>
      </c>
      <c r="E27" s="279" t="s">
        <v>830</v>
      </c>
      <c r="F27" s="280">
        <f t="shared" si="0"/>
        <v>0.4</v>
      </c>
      <c r="G27" s="280">
        <v>0</v>
      </c>
      <c r="H27" s="280">
        <v>0</v>
      </c>
      <c r="I27" s="280">
        <f>D27</f>
        <v>0.4</v>
      </c>
      <c r="J27" s="280">
        <v>0</v>
      </c>
      <c r="K27" s="280">
        <f>'3'!AM30</f>
        <v>0.33502608333333334</v>
      </c>
      <c r="L27" s="279">
        <v>2020</v>
      </c>
      <c r="M27" s="279" t="s">
        <v>606</v>
      </c>
      <c r="N27" s="281" t="s">
        <v>841</v>
      </c>
      <c r="O27" s="279" t="s">
        <v>606</v>
      </c>
      <c r="P27" s="279" t="s">
        <v>606</v>
      </c>
      <c r="Q27" s="279">
        <v>10</v>
      </c>
      <c r="R27" s="279" t="s">
        <v>606</v>
      </c>
      <c r="S27" s="279" t="s">
        <v>606</v>
      </c>
      <c r="T27" s="279" t="s">
        <v>606</v>
      </c>
      <c r="U27" s="279" t="s">
        <v>606</v>
      </c>
      <c r="V27" s="279" t="s">
        <v>606</v>
      </c>
      <c r="W27" s="279" t="s">
        <v>606</v>
      </c>
    </row>
    <row r="28" spans="1:23" s="272" customFormat="1" ht="63">
      <c r="A28" s="273" t="s">
        <v>674</v>
      </c>
      <c r="B28" s="274" t="s">
        <v>738</v>
      </c>
      <c r="C28" s="265" t="s">
        <v>725</v>
      </c>
      <c r="D28" s="266">
        <f>D29</f>
        <v>0.59</v>
      </c>
      <c r="E28" s="267" t="s">
        <v>830</v>
      </c>
      <c r="F28" s="268">
        <f>F29</f>
        <v>0.59</v>
      </c>
      <c r="G28" s="268">
        <v>0</v>
      </c>
      <c r="H28" s="268">
        <v>0</v>
      </c>
      <c r="I28" s="268">
        <f>I29</f>
        <v>0.59</v>
      </c>
      <c r="J28" s="268">
        <v>0</v>
      </c>
      <c r="K28" s="268">
        <f>K29</f>
        <v>0.49325374999999999</v>
      </c>
      <c r="L28" s="267">
        <v>2020</v>
      </c>
      <c r="M28" s="267" t="s">
        <v>606</v>
      </c>
      <c r="N28" s="271" t="s">
        <v>841</v>
      </c>
      <c r="O28" s="267" t="s">
        <v>606</v>
      </c>
      <c r="P28" s="267" t="s">
        <v>606</v>
      </c>
      <c r="Q28" s="267">
        <v>10</v>
      </c>
      <c r="R28" s="267" t="s">
        <v>606</v>
      </c>
      <c r="S28" s="267" t="s">
        <v>606</v>
      </c>
      <c r="T28" s="267" t="s">
        <v>606</v>
      </c>
      <c r="U28" s="267">
        <v>0.3</v>
      </c>
      <c r="V28" s="267" t="s">
        <v>606</v>
      </c>
      <c r="W28" s="267" t="s">
        <v>836</v>
      </c>
    </row>
    <row r="29" spans="1:23" s="217" customFormat="1" ht="111" customHeight="1">
      <c r="A29" s="275" t="s">
        <v>674</v>
      </c>
      <c r="B29" s="276" t="s">
        <v>676</v>
      </c>
      <c r="C29" s="277" t="s">
        <v>729</v>
      </c>
      <c r="D29" s="278">
        <f>'2'!P31</f>
        <v>0.59</v>
      </c>
      <c r="E29" s="279" t="s">
        <v>830</v>
      </c>
      <c r="F29" s="280">
        <f t="shared" si="0"/>
        <v>0.59</v>
      </c>
      <c r="G29" s="280">
        <v>0</v>
      </c>
      <c r="H29" s="280">
        <v>0</v>
      </c>
      <c r="I29" s="280">
        <f>D29</f>
        <v>0.59</v>
      </c>
      <c r="J29" s="280">
        <v>0</v>
      </c>
      <c r="K29" s="280">
        <f>'3'!AM32</f>
        <v>0.49325374999999999</v>
      </c>
      <c r="L29" s="279">
        <v>2020</v>
      </c>
      <c r="M29" s="279" t="s">
        <v>606</v>
      </c>
      <c r="N29" s="281" t="s">
        <v>841</v>
      </c>
      <c r="O29" s="279" t="s">
        <v>606</v>
      </c>
      <c r="P29" s="279" t="s">
        <v>606</v>
      </c>
      <c r="Q29" s="279">
        <v>10</v>
      </c>
      <c r="R29" s="279" t="s">
        <v>606</v>
      </c>
      <c r="S29" s="279" t="s">
        <v>606</v>
      </c>
      <c r="T29" s="279" t="s">
        <v>606</v>
      </c>
      <c r="U29" s="279">
        <v>0.3</v>
      </c>
      <c r="V29" s="279" t="s">
        <v>606</v>
      </c>
      <c r="W29" s="279" t="s">
        <v>836</v>
      </c>
    </row>
  </sheetData>
  <mergeCells count="21">
    <mergeCell ref="P3:S3"/>
    <mergeCell ref="A6:S6"/>
    <mergeCell ref="A7:S7"/>
    <mergeCell ref="A4:S4"/>
    <mergeCell ref="A9:S9"/>
    <mergeCell ref="T12:U12"/>
    <mergeCell ref="V12:W12"/>
    <mergeCell ref="P11:W11"/>
    <mergeCell ref="A10:R10"/>
    <mergeCell ref="A11:A13"/>
    <mergeCell ref="B11:B13"/>
    <mergeCell ref="C11:C13"/>
    <mergeCell ref="D11:D13"/>
    <mergeCell ref="N11:N13"/>
    <mergeCell ref="F11:J12"/>
    <mergeCell ref="L11:M12"/>
    <mergeCell ref="K11:K13"/>
    <mergeCell ref="E11:E13"/>
    <mergeCell ref="P12:Q12"/>
    <mergeCell ref="R12:S12"/>
    <mergeCell ref="O11:O13"/>
  </mergeCells>
  <pageMargins left="0.70866141732283472" right="0.70866141732283472" top="0.74803149606299213" bottom="0.74803149606299213" header="0.31496062992125984" footer="0.31496062992125984"/>
  <pageSetup paperSize="8" scale="34" orientation="landscape" r:id="rId1"/>
</worksheet>
</file>

<file path=xl/worksheets/sheet21.xml><?xml version="1.0" encoding="utf-8"?>
<worksheet xmlns="http://schemas.openxmlformats.org/spreadsheetml/2006/main" xmlns:r="http://schemas.openxmlformats.org/officeDocument/2006/relationships">
  <sheetPr>
    <tabColor theme="0"/>
    <pageSetUpPr fitToPage="1"/>
  </sheetPr>
  <dimension ref="A1:Z16"/>
  <sheetViews>
    <sheetView zoomScaleNormal="100" workbookViewId="0">
      <selection activeCell="J3" sqref="J3:L3"/>
    </sheetView>
  </sheetViews>
  <sheetFormatPr defaultRowHeight="15"/>
  <cols>
    <col min="1" max="1" width="12" style="88" customWidth="1"/>
    <col min="2" max="2" width="33" style="7" customWidth="1"/>
    <col min="3" max="3" width="15.5" style="7" customWidth="1"/>
    <col min="4" max="4" width="22.375" style="7" customWidth="1"/>
    <col min="5" max="5" width="27.125" style="7" customWidth="1"/>
    <col min="6" max="6" width="42.125" style="7" customWidth="1"/>
    <col min="7" max="7" width="17.875" style="7" customWidth="1"/>
    <col min="8" max="8" width="17.375" style="7" customWidth="1"/>
    <col min="9" max="9" width="14" style="7" customWidth="1"/>
    <col min="10" max="10" width="12.75" style="7" customWidth="1"/>
    <col min="11" max="12" width="17.375" style="7" customWidth="1"/>
    <col min="13" max="14" width="18.5" style="7" customWidth="1"/>
    <col min="15" max="15" width="10.5" style="7" customWidth="1"/>
    <col min="16" max="16" width="11.5" style="7" customWidth="1"/>
    <col min="17" max="17" width="22" style="7" customWidth="1"/>
    <col min="18" max="18" width="22.625" style="7" customWidth="1"/>
    <col min="19" max="19" width="12.875" style="88" customWidth="1"/>
    <col min="20" max="20" width="15.625" style="88" customWidth="1"/>
    <col min="21" max="21" width="16.75" style="88" customWidth="1"/>
    <col min="22" max="22" width="19.25" style="88" customWidth="1"/>
    <col min="23" max="23" width="19.875" style="88" customWidth="1"/>
    <col min="24" max="24" width="22.375" style="88" customWidth="1"/>
    <col min="25" max="25" width="46" style="88" customWidth="1"/>
    <col min="26" max="245" width="9" style="88"/>
    <col min="246" max="246" width="3.875" style="88" bestFit="1" customWidth="1"/>
    <col min="247" max="247" width="16" style="88" bestFit="1" customWidth="1"/>
    <col min="248" max="248" width="16.625" style="88" bestFit="1" customWidth="1"/>
    <col min="249" max="249" width="13.5" style="88" bestFit="1" customWidth="1"/>
    <col min="250" max="251" width="10.875" style="88" bestFit="1" customWidth="1"/>
    <col min="252" max="252" width="6.25" style="88" bestFit="1" customWidth="1"/>
    <col min="253" max="253" width="8.875" style="88" bestFit="1" customWidth="1"/>
    <col min="254" max="254" width="13.875" style="88" bestFit="1" customWidth="1"/>
    <col min="255" max="255" width="13.25" style="88" bestFit="1" customWidth="1"/>
    <col min="256" max="256" width="16" style="88" bestFit="1" customWidth="1"/>
    <col min="257" max="257" width="11.625" style="88" bestFit="1" customWidth="1"/>
    <col min="258" max="258" width="16.875" style="88" customWidth="1"/>
    <col min="259" max="259" width="13.25" style="88" customWidth="1"/>
    <col min="260" max="260" width="18.375" style="88" bestFit="1" customWidth="1"/>
    <col min="261" max="261" width="15" style="88" bestFit="1" customWidth="1"/>
    <col min="262" max="262" width="14.75" style="88" bestFit="1" customWidth="1"/>
    <col min="263" max="263" width="14.625" style="88" bestFit="1" customWidth="1"/>
    <col min="264" max="264" width="13.75" style="88" bestFit="1" customWidth="1"/>
    <col min="265" max="265" width="14.25" style="88" bestFit="1" customWidth="1"/>
    <col min="266" max="266" width="15.125" style="88" customWidth="1"/>
    <col min="267" max="267" width="20.5" style="88" bestFit="1" customWidth="1"/>
    <col min="268" max="268" width="27.875" style="88" bestFit="1" customWidth="1"/>
    <col min="269" max="269" width="6.875" style="88" bestFit="1" customWidth="1"/>
    <col min="270" max="270" width="5" style="88" bestFit="1" customWidth="1"/>
    <col min="271" max="271" width="8" style="88" bestFit="1" customWidth="1"/>
    <col min="272" max="272" width="11.875" style="88" bestFit="1" customWidth="1"/>
    <col min="273" max="501" width="9" style="88"/>
    <col min="502" max="502" width="3.875" style="88" bestFit="1" customWidth="1"/>
    <col min="503" max="503" width="16" style="88" bestFit="1" customWidth="1"/>
    <col min="504" max="504" width="16.625" style="88" bestFit="1" customWidth="1"/>
    <col min="505" max="505" width="13.5" style="88" bestFit="1" customWidth="1"/>
    <col min="506" max="507" width="10.875" style="88" bestFit="1" customWidth="1"/>
    <col min="508" max="508" width="6.25" style="88" bestFit="1" customWidth="1"/>
    <col min="509" max="509" width="8.875" style="88" bestFit="1" customWidth="1"/>
    <col min="510" max="510" width="13.875" style="88" bestFit="1" customWidth="1"/>
    <col min="511" max="511" width="13.25" style="88" bestFit="1" customWidth="1"/>
    <col min="512" max="512" width="16" style="88" bestFit="1" customWidth="1"/>
    <col min="513" max="513" width="11.625" style="88" bestFit="1" customWidth="1"/>
    <col min="514" max="514" width="16.875" style="88" customWidth="1"/>
    <col min="515" max="515" width="13.25" style="88" customWidth="1"/>
    <col min="516" max="516" width="18.375" style="88" bestFit="1" customWidth="1"/>
    <col min="517" max="517" width="15" style="88" bestFit="1" customWidth="1"/>
    <col min="518" max="518" width="14.75" style="88" bestFit="1" customWidth="1"/>
    <col min="519" max="519" width="14.625" style="88" bestFit="1" customWidth="1"/>
    <col min="520" max="520" width="13.75" style="88" bestFit="1" customWidth="1"/>
    <col min="521" max="521" width="14.25" style="88" bestFit="1" customWidth="1"/>
    <col min="522" max="522" width="15.125" style="88" customWidth="1"/>
    <col min="523" max="523" width="20.5" style="88" bestFit="1" customWidth="1"/>
    <col min="524" max="524" width="27.875" style="88" bestFit="1" customWidth="1"/>
    <col min="525" max="525" width="6.875" style="88" bestFit="1" customWidth="1"/>
    <col min="526" max="526" width="5" style="88" bestFit="1" customWidth="1"/>
    <col min="527" max="527" width="8" style="88" bestFit="1" customWidth="1"/>
    <col min="528" max="528" width="11.875" style="88" bestFit="1" customWidth="1"/>
    <col min="529" max="757" width="9" style="88"/>
    <col min="758" max="758" width="3.875" style="88" bestFit="1" customWidth="1"/>
    <col min="759" max="759" width="16" style="88" bestFit="1" customWidth="1"/>
    <col min="760" max="760" width="16.625" style="88" bestFit="1" customWidth="1"/>
    <col min="761" max="761" width="13.5" style="88" bestFit="1" customWidth="1"/>
    <col min="762" max="763" width="10.875" style="88" bestFit="1" customWidth="1"/>
    <col min="764" max="764" width="6.25" style="88" bestFit="1" customWidth="1"/>
    <col min="765" max="765" width="8.875" style="88" bestFit="1" customWidth="1"/>
    <col min="766" max="766" width="13.875" style="88" bestFit="1" customWidth="1"/>
    <col min="767" max="767" width="13.25" style="88" bestFit="1" customWidth="1"/>
    <col min="768" max="768" width="16" style="88" bestFit="1" customWidth="1"/>
    <col min="769" max="769" width="11.625" style="88" bestFit="1" customWidth="1"/>
    <col min="770" max="770" width="16.875" style="88" customWidth="1"/>
    <col min="771" max="771" width="13.25" style="88" customWidth="1"/>
    <col min="772" max="772" width="18.375" style="88" bestFit="1" customWidth="1"/>
    <col min="773" max="773" width="15" style="88" bestFit="1" customWidth="1"/>
    <col min="774" max="774" width="14.75" style="88" bestFit="1" customWidth="1"/>
    <col min="775" max="775" width="14.625" style="88" bestFit="1" customWidth="1"/>
    <col min="776" max="776" width="13.75" style="88" bestFit="1" customWidth="1"/>
    <col min="777" max="777" width="14.25" style="88" bestFit="1" customWidth="1"/>
    <col min="778" max="778" width="15.125" style="88" customWidth="1"/>
    <col min="779" max="779" width="20.5" style="88" bestFit="1" customWidth="1"/>
    <col min="780" max="780" width="27.875" style="88" bestFit="1" customWidth="1"/>
    <col min="781" max="781" width="6.875" style="88" bestFit="1" customWidth="1"/>
    <col min="782" max="782" width="5" style="88" bestFit="1" customWidth="1"/>
    <col min="783" max="783" width="8" style="88" bestFit="1" customWidth="1"/>
    <col min="784" max="784" width="11.875" style="88" bestFit="1" customWidth="1"/>
    <col min="785" max="1013" width="9" style="88"/>
    <col min="1014" max="1014" width="3.875" style="88" bestFit="1" customWidth="1"/>
    <col min="1015" max="1015" width="16" style="88" bestFit="1" customWidth="1"/>
    <col min="1016" max="1016" width="16.625" style="88" bestFit="1" customWidth="1"/>
    <col min="1017" max="1017" width="13.5" style="88" bestFit="1" customWidth="1"/>
    <col min="1018" max="1019" width="10.875" style="88" bestFit="1" customWidth="1"/>
    <col min="1020" max="1020" width="6.25" style="88" bestFit="1" customWidth="1"/>
    <col min="1021" max="1021" width="8.875" style="88" bestFit="1" customWidth="1"/>
    <col min="1022" max="1022" width="13.875" style="88" bestFit="1" customWidth="1"/>
    <col min="1023" max="1023" width="13.25" style="88" bestFit="1" customWidth="1"/>
    <col min="1024" max="1024" width="16" style="88" bestFit="1" customWidth="1"/>
    <col min="1025" max="1025" width="11.625" style="88" bestFit="1" customWidth="1"/>
    <col min="1026" max="1026" width="16.875" style="88" customWidth="1"/>
    <col min="1027" max="1027" width="13.25" style="88" customWidth="1"/>
    <col min="1028" max="1028" width="18.375" style="88" bestFit="1" customWidth="1"/>
    <col min="1029" max="1029" width="15" style="88" bestFit="1" customWidth="1"/>
    <col min="1030" max="1030" width="14.75" style="88" bestFit="1" customWidth="1"/>
    <col min="1031" max="1031" width="14.625" style="88" bestFit="1" customWidth="1"/>
    <col min="1032" max="1032" width="13.75" style="88" bestFit="1" customWidth="1"/>
    <col min="1033" max="1033" width="14.25" style="88" bestFit="1" customWidth="1"/>
    <col min="1034" max="1034" width="15.125" style="88" customWidth="1"/>
    <col min="1035" max="1035" width="20.5" style="88" bestFit="1" customWidth="1"/>
    <col min="1036" max="1036" width="27.875" style="88" bestFit="1" customWidth="1"/>
    <col min="1037" max="1037" width="6.875" style="88" bestFit="1" customWidth="1"/>
    <col min="1038" max="1038" width="5" style="88" bestFit="1" customWidth="1"/>
    <col min="1039" max="1039" width="8" style="88" bestFit="1" customWidth="1"/>
    <col min="1040" max="1040" width="11.875" style="88" bestFit="1" customWidth="1"/>
    <col min="1041" max="1269" width="9" style="88"/>
    <col min="1270" max="1270" width="3.875" style="88" bestFit="1" customWidth="1"/>
    <col min="1271" max="1271" width="16" style="88" bestFit="1" customWidth="1"/>
    <col min="1272" max="1272" width="16.625" style="88" bestFit="1" customWidth="1"/>
    <col min="1273" max="1273" width="13.5" style="88" bestFit="1" customWidth="1"/>
    <col min="1274" max="1275" width="10.875" style="88" bestFit="1" customWidth="1"/>
    <col min="1276" max="1276" width="6.25" style="88" bestFit="1" customWidth="1"/>
    <col min="1277" max="1277" width="8.875" style="88" bestFit="1" customWidth="1"/>
    <col min="1278" max="1278" width="13.875" style="88" bestFit="1" customWidth="1"/>
    <col min="1279" max="1279" width="13.25" style="88" bestFit="1" customWidth="1"/>
    <col min="1280" max="1280" width="16" style="88" bestFit="1" customWidth="1"/>
    <col min="1281" max="1281" width="11.625" style="88" bestFit="1" customWidth="1"/>
    <col min="1282" max="1282" width="16.875" style="88" customWidth="1"/>
    <col min="1283" max="1283" width="13.25" style="88" customWidth="1"/>
    <col min="1284" max="1284" width="18.375" style="88" bestFit="1" customWidth="1"/>
    <col min="1285" max="1285" width="15" style="88" bestFit="1" customWidth="1"/>
    <col min="1286" max="1286" width="14.75" style="88" bestFit="1" customWidth="1"/>
    <col min="1287" max="1287" width="14.625" style="88" bestFit="1" customWidth="1"/>
    <col min="1288" max="1288" width="13.75" style="88" bestFit="1" customWidth="1"/>
    <col min="1289" max="1289" width="14.25" style="88" bestFit="1" customWidth="1"/>
    <col min="1290" max="1290" width="15.125" style="88" customWidth="1"/>
    <col min="1291" max="1291" width="20.5" style="88" bestFit="1" customWidth="1"/>
    <col min="1292" max="1292" width="27.875" style="88" bestFit="1" customWidth="1"/>
    <col min="1293" max="1293" width="6.875" style="88" bestFit="1" customWidth="1"/>
    <col min="1294" max="1294" width="5" style="88" bestFit="1" customWidth="1"/>
    <col min="1295" max="1295" width="8" style="88" bestFit="1" customWidth="1"/>
    <col min="1296" max="1296" width="11.875" style="88" bestFit="1" customWidth="1"/>
    <col min="1297" max="1525" width="9" style="88"/>
    <col min="1526" max="1526" width="3.875" style="88" bestFit="1" customWidth="1"/>
    <col min="1527" max="1527" width="16" style="88" bestFit="1" customWidth="1"/>
    <col min="1528" max="1528" width="16.625" style="88" bestFit="1" customWidth="1"/>
    <col min="1529" max="1529" width="13.5" style="88" bestFit="1" customWidth="1"/>
    <col min="1530" max="1531" width="10.875" style="88" bestFit="1" customWidth="1"/>
    <col min="1532" max="1532" width="6.25" style="88" bestFit="1" customWidth="1"/>
    <col min="1533" max="1533" width="8.875" style="88" bestFit="1" customWidth="1"/>
    <col min="1534" max="1534" width="13.875" style="88" bestFit="1" customWidth="1"/>
    <col min="1535" max="1535" width="13.25" style="88" bestFit="1" customWidth="1"/>
    <col min="1536" max="1536" width="16" style="88" bestFit="1" customWidth="1"/>
    <col min="1537" max="1537" width="11.625" style="88" bestFit="1" customWidth="1"/>
    <col min="1538" max="1538" width="16.875" style="88" customWidth="1"/>
    <col min="1539" max="1539" width="13.25" style="88" customWidth="1"/>
    <col min="1540" max="1540" width="18.375" style="88" bestFit="1" customWidth="1"/>
    <col min="1541" max="1541" width="15" style="88" bestFit="1" customWidth="1"/>
    <col min="1542" max="1542" width="14.75" style="88" bestFit="1" customWidth="1"/>
    <col min="1543" max="1543" width="14.625" style="88" bestFit="1" customWidth="1"/>
    <col min="1544" max="1544" width="13.75" style="88" bestFit="1" customWidth="1"/>
    <col min="1545" max="1545" width="14.25" style="88" bestFit="1" customWidth="1"/>
    <col min="1546" max="1546" width="15.125" style="88" customWidth="1"/>
    <col min="1547" max="1547" width="20.5" style="88" bestFit="1" customWidth="1"/>
    <col min="1548" max="1548" width="27.875" style="88" bestFit="1" customWidth="1"/>
    <col min="1549" max="1549" width="6.875" style="88" bestFit="1" customWidth="1"/>
    <col min="1550" max="1550" width="5" style="88" bestFit="1" customWidth="1"/>
    <col min="1551" max="1551" width="8" style="88" bestFit="1" customWidth="1"/>
    <col min="1552" max="1552" width="11.875" style="88" bestFit="1" customWidth="1"/>
    <col min="1553" max="1781" width="9" style="88"/>
    <col min="1782" max="1782" width="3.875" style="88" bestFit="1" customWidth="1"/>
    <col min="1783" max="1783" width="16" style="88" bestFit="1" customWidth="1"/>
    <col min="1784" max="1784" width="16.625" style="88" bestFit="1" customWidth="1"/>
    <col min="1785" max="1785" width="13.5" style="88" bestFit="1" customWidth="1"/>
    <col min="1786" max="1787" width="10.875" style="88" bestFit="1" customWidth="1"/>
    <col min="1788" max="1788" width="6.25" style="88" bestFit="1" customWidth="1"/>
    <col min="1789" max="1789" width="8.875" style="88" bestFit="1" customWidth="1"/>
    <col min="1790" max="1790" width="13.875" style="88" bestFit="1" customWidth="1"/>
    <col min="1791" max="1791" width="13.25" style="88" bestFit="1" customWidth="1"/>
    <col min="1792" max="1792" width="16" style="88" bestFit="1" customWidth="1"/>
    <col min="1793" max="1793" width="11.625" style="88" bestFit="1" customWidth="1"/>
    <col min="1794" max="1794" width="16.875" style="88" customWidth="1"/>
    <col min="1795" max="1795" width="13.25" style="88" customWidth="1"/>
    <col min="1796" max="1796" width="18.375" style="88" bestFit="1" customWidth="1"/>
    <col min="1797" max="1797" width="15" style="88" bestFit="1" customWidth="1"/>
    <col min="1798" max="1798" width="14.75" style="88" bestFit="1" customWidth="1"/>
    <col min="1799" max="1799" width="14.625" style="88" bestFit="1" customWidth="1"/>
    <col min="1800" max="1800" width="13.75" style="88" bestFit="1" customWidth="1"/>
    <col min="1801" max="1801" width="14.25" style="88" bestFit="1" customWidth="1"/>
    <col min="1802" max="1802" width="15.125" style="88" customWidth="1"/>
    <col min="1803" max="1803" width="20.5" style="88" bestFit="1" customWidth="1"/>
    <col min="1804" max="1804" width="27.875" style="88" bestFit="1" customWidth="1"/>
    <col min="1805" max="1805" width="6.875" style="88" bestFit="1" customWidth="1"/>
    <col min="1806" max="1806" width="5" style="88" bestFit="1" customWidth="1"/>
    <col min="1807" max="1807" width="8" style="88" bestFit="1" customWidth="1"/>
    <col min="1808" max="1808" width="11.875" style="88" bestFit="1" customWidth="1"/>
    <col min="1809" max="2037" width="9" style="88"/>
    <col min="2038" max="2038" width="3.875" style="88" bestFit="1" customWidth="1"/>
    <col min="2039" max="2039" width="16" style="88" bestFit="1" customWidth="1"/>
    <col min="2040" max="2040" width="16.625" style="88" bestFit="1" customWidth="1"/>
    <col min="2041" max="2041" width="13.5" style="88" bestFit="1" customWidth="1"/>
    <col min="2042" max="2043" width="10.875" style="88" bestFit="1" customWidth="1"/>
    <col min="2044" max="2044" width="6.25" style="88" bestFit="1" customWidth="1"/>
    <col min="2045" max="2045" width="8.875" style="88" bestFit="1" customWidth="1"/>
    <col min="2046" max="2046" width="13.875" style="88" bestFit="1" customWidth="1"/>
    <col min="2047" max="2047" width="13.25" style="88" bestFit="1" customWidth="1"/>
    <col min="2048" max="2048" width="16" style="88" bestFit="1" customWidth="1"/>
    <col min="2049" max="2049" width="11.625" style="88" bestFit="1" customWidth="1"/>
    <col min="2050" max="2050" width="16.875" style="88" customWidth="1"/>
    <col min="2051" max="2051" width="13.25" style="88" customWidth="1"/>
    <col min="2052" max="2052" width="18.375" style="88" bestFit="1" customWidth="1"/>
    <col min="2053" max="2053" width="15" style="88" bestFit="1" customWidth="1"/>
    <col min="2054" max="2054" width="14.75" style="88" bestFit="1" customWidth="1"/>
    <col min="2055" max="2055" width="14.625" style="88" bestFit="1" customWidth="1"/>
    <col min="2056" max="2056" width="13.75" style="88" bestFit="1" customWidth="1"/>
    <col min="2057" max="2057" width="14.25" style="88" bestFit="1" customWidth="1"/>
    <col min="2058" max="2058" width="15.125" style="88" customWidth="1"/>
    <col min="2059" max="2059" width="20.5" style="88" bestFit="1" customWidth="1"/>
    <col min="2060" max="2060" width="27.875" style="88" bestFit="1" customWidth="1"/>
    <col min="2061" max="2061" width="6.875" style="88" bestFit="1" customWidth="1"/>
    <col min="2062" max="2062" width="5" style="88" bestFit="1" customWidth="1"/>
    <col min="2063" max="2063" width="8" style="88" bestFit="1" customWidth="1"/>
    <col min="2064" max="2064" width="11.875" style="88" bestFit="1" customWidth="1"/>
    <col min="2065" max="2293" width="9" style="88"/>
    <col min="2294" max="2294" width="3.875" style="88" bestFit="1" customWidth="1"/>
    <col min="2295" max="2295" width="16" style="88" bestFit="1" customWidth="1"/>
    <col min="2296" max="2296" width="16.625" style="88" bestFit="1" customWidth="1"/>
    <col min="2297" max="2297" width="13.5" style="88" bestFit="1" customWidth="1"/>
    <col min="2298" max="2299" width="10.875" style="88" bestFit="1" customWidth="1"/>
    <col min="2300" max="2300" width="6.25" style="88" bestFit="1" customWidth="1"/>
    <col min="2301" max="2301" width="8.875" style="88" bestFit="1" customWidth="1"/>
    <col min="2302" max="2302" width="13.875" style="88" bestFit="1" customWidth="1"/>
    <col min="2303" max="2303" width="13.25" style="88" bestFit="1" customWidth="1"/>
    <col min="2304" max="2304" width="16" style="88" bestFit="1" customWidth="1"/>
    <col min="2305" max="2305" width="11.625" style="88" bestFit="1" customWidth="1"/>
    <col min="2306" max="2306" width="16.875" style="88" customWidth="1"/>
    <col min="2307" max="2307" width="13.25" style="88" customWidth="1"/>
    <col min="2308" max="2308" width="18.375" style="88" bestFit="1" customWidth="1"/>
    <col min="2309" max="2309" width="15" style="88" bestFit="1" customWidth="1"/>
    <col min="2310" max="2310" width="14.75" style="88" bestFit="1" customWidth="1"/>
    <col min="2311" max="2311" width="14.625" style="88" bestFit="1" customWidth="1"/>
    <col min="2312" max="2312" width="13.75" style="88" bestFit="1" customWidth="1"/>
    <col min="2313" max="2313" width="14.25" style="88" bestFit="1" customWidth="1"/>
    <col min="2314" max="2314" width="15.125" style="88" customWidth="1"/>
    <col min="2315" max="2315" width="20.5" style="88" bestFit="1" customWidth="1"/>
    <col min="2316" max="2316" width="27.875" style="88" bestFit="1" customWidth="1"/>
    <col min="2317" max="2317" width="6.875" style="88" bestFit="1" customWidth="1"/>
    <col min="2318" max="2318" width="5" style="88" bestFit="1" customWidth="1"/>
    <col min="2319" max="2319" width="8" style="88" bestFit="1" customWidth="1"/>
    <col min="2320" max="2320" width="11.875" style="88" bestFit="1" customWidth="1"/>
    <col min="2321" max="2549" width="9" style="88"/>
    <col min="2550" max="2550" width="3.875" style="88" bestFit="1" customWidth="1"/>
    <col min="2551" max="2551" width="16" style="88" bestFit="1" customWidth="1"/>
    <col min="2552" max="2552" width="16.625" style="88" bestFit="1" customWidth="1"/>
    <col min="2553" max="2553" width="13.5" style="88" bestFit="1" customWidth="1"/>
    <col min="2554" max="2555" width="10.875" style="88" bestFit="1" customWidth="1"/>
    <col min="2556" max="2556" width="6.25" style="88" bestFit="1" customWidth="1"/>
    <col min="2557" max="2557" width="8.875" style="88" bestFit="1" customWidth="1"/>
    <col min="2558" max="2558" width="13.875" style="88" bestFit="1" customWidth="1"/>
    <col min="2559" max="2559" width="13.25" style="88" bestFit="1" customWidth="1"/>
    <col min="2560" max="2560" width="16" style="88" bestFit="1" customWidth="1"/>
    <col min="2561" max="2561" width="11.625" style="88" bestFit="1" customWidth="1"/>
    <col min="2562" max="2562" width="16.875" style="88" customWidth="1"/>
    <col min="2563" max="2563" width="13.25" style="88" customWidth="1"/>
    <col min="2564" max="2564" width="18.375" style="88" bestFit="1" customWidth="1"/>
    <col min="2565" max="2565" width="15" style="88" bestFit="1" customWidth="1"/>
    <col min="2566" max="2566" width="14.75" style="88" bestFit="1" customWidth="1"/>
    <col min="2567" max="2567" width="14.625" style="88" bestFit="1" customWidth="1"/>
    <col min="2568" max="2568" width="13.75" style="88" bestFit="1" customWidth="1"/>
    <col min="2569" max="2569" width="14.25" style="88" bestFit="1" customWidth="1"/>
    <col min="2570" max="2570" width="15.125" style="88" customWidth="1"/>
    <col min="2571" max="2571" width="20.5" style="88" bestFit="1" customWidth="1"/>
    <col min="2572" max="2572" width="27.875" style="88" bestFit="1" customWidth="1"/>
    <col min="2573" max="2573" width="6.875" style="88" bestFit="1" customWidth="1"/>
    <col min="2574" max="2574" width="5" style="88" bestFit="1" customWidth="1"/>
    <col min="2575" max="2575" width="8" style="88" bestFit="1" customWidth="1"/>
    <col min="2576" max="2576" width="11.875" style="88" bestFit="1" customWidth="1"/>
    <col min="2577" max="2805" width="9" style="88"/>
    <col min="2806" max="2806" width="3.875" style="88" bestFit="1" customWidth="1"/>
    <col min="2807" max="2807" width="16" style="88" bestFit="1" customWidth="1"/>
    <col min="2808" max="2808" width="16.625" style="88" bestFit="1" customWidth="1"/>
    <col min="2809" max="2809" width="13.5" style="88" bestFit="1" customWidth="1"/>
    <col min="2810" max="2811" width="10.875" style="88" bestFit="1" customWidth="1"/>
    <col min="2812" max="2812" width="6.25" style="88" bestFit="1" customWidth="1"/>
    <col min="2813" max="2813" width="8.875" style="88" bestFit="1" customWidth="1"/>
    <col min="2814" max="2814" width="13.875" style="88" bestFit="1" customWidth="1"/>
    <col min="2815" max="2815" width="13.25" style="88" bestFit="1" customWidth="1"/>
    <col min="2816" max="2816" width="16" style="88" bestFit="1" customWidth="1"/>
    <col min="2817" max="2817" width="11.625" style="88" bestFit="1" customWidth="1"/>
    <col min="2818" max="2818" width="16.875" style="88" customWidth="1"/>
    <col min="2819" max="2819" width="13.25" style="88" customWidth="1"/>
    <col min="2820" max="2820" width="18.375" style="88" bestFit="1" customWidth="1"/>
    <col min="2821" max="2821" width="15" style="88" bestFit="1" customWidth="1"/>
    <col min="2822" max="2822" width="14.75" style="88" bestFit="1" customWidth="1"/>
    <col min="2823" max="2823" width="14.625" style="88" bestFit="1" customWidth="1"/>
    <col min="2824" max="2824" width="13.75" style="88" bestFit="1" customWidth="1"/>
    <col min="2825" max="2825" width="14.25" style="88" bestFit="1" customWidth="1"/>
    <col min="2826" max="2826" width="15.125" style="88" customWidth="1"/>
    <col min="2827" max="2827" width="20.5" style="88" bestFit="1" customWidth="1"/>
    <col min="2828" max="2828" width="27.875" style="88" bestFit="1" customWidth="1"/>
    <col min="2829" max="2829" width="6.875" style="88" bestFit="1" customWidth="1"/>
    <col min="2830" max="2830" width="5" style="88" bestFit="1" customWidth="1"/>
    <col min="2831" max="2831" width="8" style="88" bestFit="1" customWidth="1"/>
    <col min="2832" max="2832" width="11.875" style="88" bestFit="1" customWidth="1"/>
    <col min="2833" max="3061" width="9" style="88"/>
    <col min="3062" max="3062" width="3.875" style="88" bestFit="1" customWidth="1"/>
    <col min="3063" max="3063" width="16" style="88" bestFit="1" customWidth="1"/>
    <col min="3064" max="3064" width="16.625" style="88" bestFit="1" customWidth="1"/>
    <col min="3065" max="3065" width="13.5" style="88" bestFit="1" customWidth="1"/>
    <col min="3066" max="3067" width="10.875" style="88" bestFit="1" customWidth="1"/>
    <col min="3068" max="3068" width="6.25" style="88" bestFit="1" customWidth="1"/>
    <col min="3069" max="3069" width="8.875" style="88" bestFit="1" customWidth="1"/>
    <col min="3070" max="3070" width="13.875" style="88" bestFit="1" customWidth="1"/>
    <col min="3071" max="3071" width="13.25" style="88" bestFit="1" customWidth="1"/>
    <col min="3072" max="3072" width="16" style="88" bestFit="1" customWidth="1"/>
    <col min="3073" max="3073" width="11.625" style="88" bestFit="1" customWidth="1"/>
    <col min="3074" max="3074" width="16.875" style="88" customWidth="1"/>
    <col min="3075" max="3075" width="13.25" style="88" customWidth="1"/>
    <col min="3076" max="3076" width="18.375" style="88" bestFit="1" customWidth="1"/>
    <col min="3077" max="3077" width="15" style="88" bestFit="1" customWidth="1"/>
    <col min="3078" max="3078" width="14.75" style="88" bestFit="1" customWidth="1"/>
    <col min="3079" max="3079" width="14.625" style="88" bestFit="1" customWidth="1"/>
    <col min="3080" max="3080" width="13.75" style="88" bestFit="1" customWidth="1"/>
    <col min="3081" max="3081" width="14.25" style="88" bestFit="1" customWidth="1"/>
    <col min="3082" max="3082" width="15.125" style="88" customWidth="1"/>
    <col min="3083" max="3083" width="20.5" style="88" bestFit="1" customWidth="1"/>
    <col min="3084" max="3084" width="27.875" style="88" bestFit="1" customWidth="1"/>
    <col min="3085" max="3085" width="6.875" style="88" bestFit="1" customWidth="1"/>
    <col min="3086" max="3086" width="5" style="88" bestFit="1" customWidth="1"/>
    <col min="3087" max="3087" width="8" style="88" bestFit="1" customWidth="1"/>
    <col min="3088" max="3088" width="11.875" style="88" bestFit="1" customWidth="1"/>
    <col min="3089" max="3317" width="9" style="88"/>
    <col min="3318" max="3318" width="3.875" style="88" bestFit="1" customWidth="1"/>
    <col min="3319" max="3319" width="16" style="88" bestFit="1" customWidth="1"/>
    <col min="3320" max="3320" width="16.625" style="88" bestFit="1" customWidth="1"/>
    <col min="3321" max="3321" width="13.5" style="88" bestFit="1" customWidth="1"/>
    <col min="3322" max="3323" width="10.875" style="88" bestFit="1" customWidth="1"/>
    <col min="3324" max="3324" width="6.25" style="88" bestFit="1" customWidth="1"/>
    <col min="3325" max="3325" width="8.875" style="88" bestFit="1" customWidth="1"/>
    <col min="3326" max="3326" width="13.875" style="88" bestFit="1" customWidth="1"/>
    <col min="3327" max="3327" width="13.25" style="88" bestFit="1" customWidth="1"/>
    <col min="3328" max="3328" width="16" style="88" bestFit="1" customWidth="1"/>
    <col min="3329" max="3329" width="11.625" style="88" bestFit="1" customWidth="1"/>
    <col min="3330" max="3330" width="16.875" style="88" customWidth="1"/>
    <col min="3331" max="3331" width="13.25" style="88" customWidth="1"/>
    <col min="3332" max="3332" width="18.375" style="88" bestFit="1" customWidth="1"/>
    <col min="3333" max="3333" width="15" style="88" bestFit="1" customWidth="1"/>
    <col min="3334" max="3334" width="14.75" style="88" bestFit="1" customWidth="1"/>
    <col min="3335" max="3335" width="14.625" style="88" bestFit="1" customWidth="1"/>
    <col min="3336" max="3336" width="13.75" style="88" bestFit="1" customWidth="1"/>
    <col min="3337" max="3337" width="14.25" style="88" bestFit="1" customWidth="1"/>
    <col min="3338" max="3338" width="15.125" style="88" customWidth="1"/>
    <col min="3339" max="3339" width="20.5" style="88" bestFit="1" customWidth="1"/>
    <col min="3340" max="3340" width="27.875" style="88" bestFit="1" customWidth="1"/>
    <col min="3341" max="3341" width="6.875" style="88" bestFit="1" customWidth="1"/>
    <col min="3342" max="3342" width="5" style="88" bestFit="1" customWidth="1"/>
    <col min="3343" max="3343" width="8" style="88" bestFit="1" customWidth="1"/>
    <col min="3344" max="3344" width="11.875" style="88" bestFit="1" customWidth="1"/>
    <col min="3345" max="3573" width="9" style="88"/>
    <col min="3574" max="3574" width="3.875" style="88" bestFit="1" customWidth="1"/>
    <col min="3575" max="3575" width="16" style="88" bestFit="1" customWidth="1"/>
    <col min="3576" max="3576" width="16.625" style="88" bestFit="1" customWidth="1"/>
    <col min="3577" max="3577" width="13.5" style="88" bestFit="1" customWidth="1"/>
    <col min="3578" max="3579" width="10.875" style="88" bestFit="1" customWidth="1"/>
    <col min="3580" max="3580" width="6.25" style="88" bestFit="1" customWidth="1"/>
    <col min="3581" max="3581" width="8.875" style="88" bestFit="1" customWidth="1"/>
    <col min="3582" max="3582" width="13.875" style="88" bestFit="1" customWidth="1"/>
    <col min="3583" max="3583" width="13.25" style="88" bestFit="1" customWidth="1"/>
    <col min="3584" max="3584" width="16" style="88" bestFit="1" customWidth="1"/>
    <col min="3585" max="3585" width="11.625" style="88" bestFit="1" customWidth="1"/>
    <col min="3586" max="3586" width="16.875" style="88" customWidth="1"/>
    <col min="3587" max="3587" width="13.25" style="88" customWidth="1"/>
    <col min="3588" max="3588" width="18.375" style="88" bestFit="1" customWidth="1"/>
    <col min="3589" max="3589" width="15" style="88" bestFit="1" customWidth="1"/>
    <col min="3590" max="3590" width="14.75" style="88" bestFit="1" customWidth="1"/>
    <col min="3591" max="3591" width="14.625" style="88" bestFit="1" customWidth="1"/>
    <col min="3592" max="3592" width="13.75" style="88" bestFit="1" customWidth="1"/>
    <col min="3593" max="3593" width="14.25" style="88" bestFit="1" customWidth="1"/>
    <col min="3594" max="3594" width="15.125" style="88" customWidth="1"/>
    <col min="3595" max="3595" width="20.5" style="88" bestFit="1" customWidth="1"/>
    <col min="3596" max="3596" width="27.875" style="88" bestFit="1" customWidth="1"/>
    <col min="3597" max="3597" width="6.875" style="88" bestFit="1" customWidth="1"/>
    <col min="3598" max="3598" width="5" style="88" bestFit="1" customWidth="1"/>
    <col min="3599" max="3599" width="8" style="88" bestFit="1" customWidth="1"/>
    <col min="3600" max="3600" width="11.875" style="88" bestFit="1" customWidth="1"/>
    <col min="3601" max="3829" width="9" style="88"/>
    <col min="3830" max="3830" width="3.875" style="88" bestFit="1" customWidth="1"/>
    <col min="3831" max="3831" width="16" style="88" bestFit="1" customWidth="1"/>
    <col min="3832" max="3832" width="16.625" style="88" bestFit="1" customWidth="1"/>
    <col min="3833" max="3833" width="13.5" style="88" bestFit="1" customWidth="1"/>
    <col min="3834" max="3835" width="10.875" style="88" bestFit="1" customWidth="1"/>
    <col min="3836" max="3836" width="6.25" style="88" bestFit="1" customWidth="1"/>
    <col min="3837" max="3837" width="8.875" style="88" bestFit="1" customWidth="1"/>
    <col min="3838" max="3838" width="13.875" style="88" bestFit="1" customWidth="1"/>
    <col min="3839" max="3839" width="13.25" style="88" bestFit="1" customWidth="1"/>
    <col min="3840" max="3840" width="16" style="88" bestFit="1" customWidth="1"/>
    <col min="3841" max="3841" width="11.625" style="88" bestFit="1" customWidth="1"/>
    <col min="3842" max="3842" width="16.875" style="88" customWidth="1"/>
    <col min="3843" max="3843" width="13.25" style="88" customWidth="1"/>
    <col min="3844" max="3844" width="18.375" style="88" bestFit="1" customWidth="1"/>
    <col min="3845" max="3845" width="15" style="88" bestFit="1" customWidth="1"/>
    <col min="3846" max="3846" width="14.75" style="88" bestFit="1" customWidth="1"/>
    <col min="3847" max="3847" width="14.625" style="88" bestFit="1" customWidth="1"/>
    <col min="3848" max="3848" width="13.75" style="88" bestFit="1" customWidth="1"/>
    <col min="3849" max="3849" width="14.25" style="88" bestFit="1" customWidth="1"/>
    <col min="3850" max="3850" width="15.125" style="88" customWidth="1"/>
    <col min="3851" max="3851" width="20.5" style="88" bestFit="1" customWidth="1"/>
    <col min="3852" max="3852" width="27.875" style="88" bestFit="1" customWidth="1"/>
    <col min="3853" max="3853" width="6.875" style="88" bestFit="1" customWidth="1"/>
    <col min="3854" max="3854" width="5" style="88" bestFit="1" customWidth="1"/>
    <col min="3855" max="3855" width="8" style="88" bestFit="1" customWidth="1"/>
    <col min="3856" max="3856" width="11.875" style="88" bestFit="1" customWidth="1"/>
    <col min="3857" max="4085" width="9" style="88"/>
    <col min="4086" max="4086" width="3.875" style="88" bestFit="1" customWidth="1"/>
    <col min="4087" max="4087" width="16" style="88" bestFit="1" customWidth="1"/>
    <col min="4088" max="4088" width="16.625" style="88" bestFit="1" customWidth="1"/>
    <col min="4089" max="4089" width="13.5" style="88" bestFit="1" customWidth="1"/>
    <col min="4090" max="4091" width="10.875" style="88" bestFit="1" customWidth="1"/>
    <col min="4092" max="4092" width="6.25" style="88" bestFit="1" customWidth="1"/>
    <col min="4093" max="4093" width="8.875" style="88" bestFit="1" customWidth="1"/>
    <col min="4094" max="4094" width="13.875" style="88" bestFit="1" customWidth="1"/>
    <col min="4095" max="4095" width="13.25" style="88" bestFit="1" customWidth="1"/>
    <col min="4096" max="4096" width="16" style="88" bestFit="1" customWidth="1"/>
    <col min="4097" max="4097" width="11.625" style="88" bestFit="1" customWidth="1"/>
    <col min="4098" max="4098" width="16.875" style="88" customWidth="1"/>
    <col min="4099" max="4099" width="13.25" style="88" customWidth="1"/>
    <col min="4100" max="4100" width="18.375" style="88" bestFit="1" customWidth="1"/>
    <col min="4101" max="4101" width="15" style="88" bestFit="1" customWidth="1"/>
    <col min="4102" max="4102" width="14.75" style="88" bestFit="1" customWidth="1"/>
    <col min="4103" max="4103" width="14.625" style="88" bestFit="1" customWidth="1"/>
    <col min="4104" max="4104" width="13.75" style="88" bestFit="1" customWidth="1"/>
    <col min="4105" max="4105" width="14.25" style="88" bestFit="1" customWidth="1"/>
    <col min="4106" max="4106" width="15.125" style="88" customWidth="1"/>
    <col min="4107" max="4107" width="20.5" style="88" bestFit="1" customWidth="1"/>
    <col min="4108" max="4108" width="27.875" style="88" bestFit="1" customWidth="1"/>
    <col min="4109" max="4109" width="6.875" style="88" bestFit="1" customWidth="1"/>
    <col min="4110" max="4110" width="5" style="88" bestFit="1" customWidth="1"/>
    <col min="4111" max="4111" width="8" style="88" bestFit="1" customWidth="1"/>
    <col min="4112" max="4112" width="11.875" style="88" bestFit="1" customWidth="1"/>
    <col min="4113" max="4341" width="9" style="88"/>
    <col min="4342" max="4342" width="3.875" style="88" bestFit="1" customWidth="1"/>
    <col min="4343" max="4343" width="16" style="88" bestFit="1" customWidth="1"/>
    <col min="4344" max="4344" width="16.625" style="88" bestFit="1" customWidth="1"/>
    <col min="4345" max="4345" width="13.5" style="88" bestFit="1" customWidth="1"/>
    <col min="4346" max="4347" width="10.875" style="88" bestFit="1" customWidth="1"/>
    <col min="4348" max="4348" width="6.25" style="88" bestFit="1" customWidth="1"/>
    <col min="4349" max="4349" width="8.875" style="88" bestFit="1" customWidth="1"/>
    <col min="4350" max="4350" width="13.875" style="88" bestFit="1" customWidth="1"/>
    <col min="4351" max="4351" width="13.25" style="88" bestFit="1" customWidth="1"/>
    <col min="4352" max="4352" width="16" style="88" bestFit="1" customWidth="1"/>
    <col min="4353" max="4353" width="11.625" style="88" bestFit="1" customWidth="1"/>
    <col min="4354" max="4354" width="16.875" style="88" customWidth="1"/>
    <col min="4355" max="4355" width="13.25" style="88" customWidth="1"/>
    <col min="4356" max="4356" width="18.375" style="88" bestFit="1" customWidth="1"/>
    <col min="4357" max="4357" width="15" style="88" bestFit="1" customWidth="1"/>
    <col min="4358" max="4358" width="14.75" style="88" bestFit="1" customWidth="1"/>
    <col min="4359" max="4359" width="14.625" style="88" bestFit="1" customWidth="1"/>
    <col min="4360" max="4360" width="13.75" style="88" bestFit="1" customWidth="1"/>
    <col min="4361" max="4361" width="14.25" style="88" bestFit="1" customWidth="1"/>
    <col min="4362" max="4362" width="15.125" style="88" customWidth="1"/>
    <col min="4363" max="4363" width="20.5" style="88" bestFit="1" customWidth="1"/>
    <col min="4364" max="4364" width="27.875" style="88" bestFit="1" customWidth="1"/>
    <col min="4365" max="4365" width="6.875" style="88" bestFit="1" customWidth="1"/>
    <col min="4366" max="4366" width="5" style="88" bestFit="1" customWidth="1"/>
    <col min="4367" max="4367" width="8" style="88" bestFit="1" customWidth="1"/>
    <col min="4368" max="4368" width="11.875" style="88" bestFit="1" customWidth="1"/>
    <col min="4369" max="4597" width="9" style="88"/>
    <col min="4598" max="4598" width="3.875" style="88" bestFit="1" customWidth="1"/>
    <col min="4599" max="4599" width="16" style="88" bestFit="1" customWidth="1"/>
    <col min="4600" max="4600" width="16.625" style="88" bestFit="1" customWidth="1"/>
    <col min="4601" max="4601" width="13.5" style="88" bestFit="1" customWidth="1"/>
    <col min="4602" max="4603" width="10.875" style="88" bestFit="1" customWidth="1"/>
    <col min="4604" max="4604" width="6.25" style="88" bestFit="1" customWidth="1"/>
    <col min="4605" max="4605" width="8.875" style="88" bestFit="1" customWidth="1"/>
    <col min="4606" max="4606" width="13.875" style="88" bestFit="1" customWidth="1"/>
    <col min="4607" max="4607" width="13.25" style="88" bestFit="1" customWidth="1"/>
    <col min="4608" max="4608" width="16" style="88" bestFit="1" customWidth="1"/>
    <col min="4609" max="4609" width="11.625" style="88" bestFit="1" customWidth="1"/>
    <col min="4610" max="4610" width="16.875" style="88" customWidth="1"/>
    <col min="4611" max="4611" width="13.25" style="88" customWidth="1"/>
    <col min="4612" max="4612" width="18.375" style="88" bestFit="1" customWidth="1"/>
    <col min="4613" max="4613" width="15" style="88" bestFit="1" customWidth="1"/>
    <col min="4614" max="4614" width="14.75" style="88" bestFit="1" customWidth="1"/>
    <col min="4615" max="4615" width="14.625" style="88" bestFit="1" customWidth="1"/>
    <col min="4616" max="4616" width="13.75" style="88" bestFit="1" customWidth="1"/>
    <col min="4617" max="4617" width="14.25" style="88" bestFit="1" customWidth="1"/>
    <col min="4618" max="4618" width="15.125" style="88" customWidth="1"/>
    <col min="4619" max="4619" width="20.5" style="88" bestFit="1" customWidth="1"/>
    <col min="4620" max="4620" width="27.875" style="88" bestFit="1" customWidth="1"/>
    <col min="4621" max="4621" width="6.875" style="88" bestFit="1" customWidth="1"/>
    <col min="4622" max="4622" width="5" style="88" bestFit="1" customWidth="1"/>
    <col min="4623" max="4623" width="8" style="88" bestFit="1" customWidth="1"/>
    <col min="4624" max="4624" width="11.875" style="88" bestFit="1" customWidth="1"/>
    <col min="4625" max="4853" width="9" style="88"/>
    <col min="4854" max="4854" width="3.875" style="88" bestFit="1" customWidth="1"/>
    <col min="4855" max="4855" width="16" style="88" bestFit="1" customWidth="1"/>
    <col min="4856" max="4856" width="16.625" style="88" bestFit="1" customWidth="1"/>
    <col min="4857" max="4857" width="13.5" style="88" bestFit="1" customWidth="1"/>
    <col min="4858" max="4859" width="10.875" style="88" bestFit="1" customWidth="1"/>
    <col min="4860" max="4860" width="6.25" style="88" bestFit="1" customWidth="1"/>
    <col min="4861" max="4861" width="8.875" style="88" bestFit="1" customWidth="1"/>
    <col min="4862" max="4862" width="13.875" style="88" bestFit="1" customWidth="1"/>
    <col min="4863" max="4863" width="13.25" style="88" bestFit="1" customWidth="1"/>
    <col min="4864" max="4864" width="16" style="88" bestFit="1" customWidth="1"/>
    <col min="4865" max="4865" width="11.625" style="88" bestFit="1" customWidth="1"/>
    <col min="4866" max="4866" width="16.875" style="88" customWidth="1"/>
    <col min="4867" max="4867" width="13.25" style="88" customWidth="1"/>
    <col min="4868" max="4868" width="18.375" style="88" bestFit="1" customWidth="1"/>
    <col min="4869" max="4869" width="15" style="88" bestFit="1" customWidth="1"/>
    <col min="4870" max="4870" width="14.75" style="88" bestFit="1" customWidth="1"/>
    <col min="4871" max="4871" width="14.625" style="88" bestFit="1" customWidth="1"/>
    <col min="4872" max="4872" width="13.75" style="88" bestFit="1" customWidth="1"/>
    <col min="4873" max="4873" width="14.25" style="88" bestFit="1" customWidth="1"/>
    <col min="4874" max="4874" width="15.125" style="88" customWidth="1"/>
    <col min="4875" max="4875" width="20.5" style="88" bestFit="1" customWidth="1"/>
    <col min="4876" max="4876" width="27.875" style="88" bestFit="1" customWidth="1"/>
    <col min="4877" max="4877" width="6.875" style="88" bestFit="1" customWidth="1"/>
    <col min="4878" max="4878" width="5" style="88" bestFit="1" customWidth="1"/>
    <col min="4879" max="4879" width="8" style="88" bestFit="1" customWidth="1"/>
    <col min="4880" max="4880" width="11.875" style="88" bestFit="1" customWidth="1"/>
    <col min="4881" max="5109" width="9" style="88"/>
    <col min="5110" max="5110" width="3.875" style="88" bestFit="1" customWidth="1"/>
    <col min="5111" max="5111" width="16" style="88" bestFit="1" customWidth="1"/>
    <col min="5112" max="5112" width="16.625" style="88" bestFit="1" customWidth="1"/>
    <col min="5113" max="5113" width="13.5" style="88" bestFit="1" customWidth="1"/>
    <col min="5114" max="5115" width="10.875" style="88" bestFit="1" customWidth="1"/>
    <col min="5116" max="5116" width="6.25" style="88" bestFit="1" customWidth="1"/>
    <col min="5117" max="5117" width="8.875" style="88" bestFit="1" customWidth="1"/>
    <col min="5118" max="5118" width="13.875" style="88" bestFit="1" customWidth="1"/>
    <col min="5119" max="5119" width="13.25" style="88" bestFit="1" customWidth="1"/>
    <col min="5120" max="5120" width="16" style="88" bestFit="1" customWidth="1"/>
    <col min="5121" max="5121" width="11.625" style="88" bestFit="1" customWidth="1"/>
    <col min="5122" max="5122" width="16.875" style="88" customWidth="1"/>
    <col min="5123" max="5123" width="13.25" style="88" customWidth="1"/>
    <col min="5124" max="5124" width="18.375" style="88" bestFit="1" customWidth="1"/>
    <col min="5125" max="5125" width="15" style="88" bestFit="1" customWidth="1"/>
    <col min="5126" max="5126" width="14.75" style="88" bestFit="1" customWidth="1"/>
    <col min="5127" max="5127" width="14.625" style="88" bestFit="1" customWidth="1"/>
    <col min="5128" max="5128" width="13.75" style="88" bestFit="1" customWidth="1"/>
    <col min="5129" max="5129" width="14.25" style="88" bestFit="1" customWidth="1"/>
    <col min="5130" max="5130" width="15.125" style="88" customWidth="1"/>
    <col min="5131" max="5131" width="20.5" style="88" bestFit="1" customWidth="1"/>
    <col min="5132" max="5132" width="27.875" style="88" bestFit="1" customWidth="1"/>
    <col min="5133" max="5133" width="6.875" style="88" bestFit="1" customWidth="1"/>
    <col min="5134" max="5134" width="5" style="88" bestFit="1" customWidth="1"/>
    <col min="5135" max="5135" width="8" style="88" bestFit="1" customWidth="1"/>
    <col min="5136" max="5136" width="11.875" style="88" bestFit="1" customWidth="1"/>
    <col min="5137" max="5365" width="9" style="88"/>
    <col min="5366" max="5366" width="3.875" style="88" bestFit="1" customWidth="1"/>
    <col min="5367" max="5367" width="16" style="88" bestFit="1" customWidth="1"/>
    <col min="5368" max="5368" width="16.625" style="88" bestFit="1" customWidth="1"/>
    <col min="5369" max="5369" width="13.5" style="88" bestFit="1" customWidth="1"/>
    <col min="5370" max="5371" width="10.875" style="88" bestFit="1" customWidth="1"/>
    <col min="5372" max="5372" width="6.25" style="88" bestFit="1" customWidth="1"/>
    <col min="5373" max="5373" width="8.875" style="88" bestFit="1" customWidth="1"/>
    <col min="5374" max="5374" width="13.875" style="88" bestFit="1" customWidth="1"/>
    <col min="5375" max="5375" width="13.25" style="88" bestFit="1" customWidth="1"/>
    <col min="5376" max="5376" width="16" style="88" bestFit="1" customWidth="1"/>
    <col min="5377" max="5377" width="11.625" style="88" bestFit="1" customWidth="1"/>
    <col min="5378" max="5378" width="16.875" style="88" customWidth="1"/>
    <col min="5379" max="5379" width="13.25" style="88" customWidth="1"/>
    <col min="5380" max="5380" width="18.375" style="88" bestFit="1" customWidth="1"/>
    <col min="5381" max="5381" width="15" style="88" bestFit="1" customWidth="1"/>
    <col min="5382" max="5382" width="14.75" style="88" bestFit="1" customWidth="1"/>
    <col min="5383" max="5383" width="14.625" style="88" bestFit="1" customWidth="1"/>
    <col min="5384" max="5384" width="13.75" style="88" bestFit="1" customWidth="1"/>
    <col min="5385" max="5385" width="14.25" style="88" bestFit="1" customWidth="1"/>
    <col min="5386" max="5386" width="15.125" style="88" customWidth="1"/>
    <col min="5387" max="5387" width="20.5" style="88" bestFit="1" customWidth="1"/>
    <col min="5388" max="5388" width="27.875" style="88" bestFit="1" customWidth="1"/>
    <col min="5389" max="5389" width="6.875" style="88" bestFit="1" customWidth="1"/>
    <col min="5390" max="5390" width="5" style="88" bestFit="1" customWidth="1"/>
    <col min="5391" max="5391" width="8" style="88" bestFit="1" customWidth="1"/>
    <col min="5392" max="5392" width="11.875" style="88" bestFit="1" customWidth="1"/>
    <col min="5393" max="5621" width="9" style="88"/>
    <col min="5622" max="5622" width="3.875" style="88" bestFit="1" customWidth="1"/>
    <col min="5623" max="5623" width="16" style="88" bestFit="1" customWidth="1"/>
    <col min="5624" max="5624" width="16.625" style="88" bestFit="1" customWidth="1"/>
    <col min="5625" max="5625" width="13.5" style="88" bestFit="1" customWidth="1"/>
    <col min="5626" max="5627" width="10.875" style="88" bestFit="1" customWidth="1"/>
    <col min="5628" max="5628" width="6.25" style="88" bestFit="1" customWidth="1"/>
    <col min="5629" max="5629" width="8.875" style="88" bestFit="1" customWidth="1"/>
    <col min="5630" max="5630" width="13.875" style="88" bestFit="1" customWidth="1"/>
    <col min="5631" max="5631" width="13.25" style="88" bestFit="1" customWidth="1"/>
    <col min="5632" max="5632" width="16" style="88" bestFit="1" customWidth="1"/>
    <col min="5633" max="5633" width="11.625" style="88" bestFit="1" customWidth="1"/>
    <col min="5634" max="5634" width="16.875" style="88" customWidth="1"/>
    <col min="5635" max="5635" width="13.25" style="88" customWidth="1"/>
    <col min="5636" max="5636" width="18.375" style="88" bestFit="1" customWidth="1"/>
    <col min="5637" max="5637" width="15" style="88" bestFit="1" customWidth="1"/>
    <col min="5638" max="5638" width="14.75" style="88" bestFit="1" customWidth="1"/>
    <col min="5639" max="5639" width="14.625" style="88" bestFit="1" customWidth="1"/>
    <col min="5640" max="5640" width="13.75" style="88" bestFit="1" customWidth="1"/>
    <col min="5641" max="5641" width="14.25" style="88" bestFit="1" customWidth="1"/>
    <col min="5642" max="5642" width="15.125" style="88" customWidth="1"/>
    <col min="5643" max="5643" width="20.5" style="88" bestFit="1" customWidth="1"/>
    <col min="5644" max="5644" width="27.875" style="88" bestFit="1" customWidth="1"/>
    <col min="5645" max="5645" width="6.875" style="88" bestFit="1" customWidth="1"/>
    <col min="5646" max="5646" width="5" style="88" bestFit="1" customWidth="1"/>
    <col min="5647" max="5647" width="8" style="88" bestFit="1" customWidth="1"/>
    <col min="5648" max="5648" width="11.875" style="88" bestFit="1" customWidth="1"/>
    <col min="5649" max="5877" width="9" style="88"/>
    <col min="5878" max="5878" width="3.875" style="88" bestFit="1" customWidth="1"/>
    <col min="5879" max="5879" width="16" style="88" bestFit="1" customWidth="1"/>
    <col min="5880" max="5880" width="16.625" style="88" bestFit="1" customWidth="1"/>
    <col min="5881" max="5881" width="13.5" style="88" bestFit="1" customWidth="1"/>
    <col min="5882" max="5883" width="10.875" style="88" bestFit="1" customWidth="1"/>
    <col min="5884" max="5884" width="6.25" style="88" bestFit="1" customWidth="1"/>
    <col min="5885" max="5885" width="8.875" style="88" bestFit="1" customWidth="1"/>
    <col min="5886" max="5886" width="13.875" style="88" bestFit="1" customWidth="1"/>
    <col min="5887" max="5887" width="13.25" style="88" bestFit="1" customWidth="1"/>
    <col min="5888" max="5888" width="16" style="88" bestFit="1" customWidth="1"/>
    <col min="5889" max="5889" width="11.625" style="88" bestFit="1" customWidth="1"/>
    <col min="5890" max="5890" width="16.875" style="88" customWidth="1"/>
    <col min="5891" max="5891" width="13.25" style="88" customWidth="1"/>
    <col min="5892" max="5892" width="18.375" style="88" bestFit="1" customWidth="1"/>
    <col min="5893" max="5893" width="15" style="88" bestFit="1" customWidth="1"/>
    <col min="5894" max="5894" width="14.75" style="88" bestFit="1" customWidth="1"/>
    <col min="5895" max="5895" width="14.625" style="88" bestFit="1" customWidth="1"/>
    <col min="5896" max="5896" width="13.75" style="88" bestFit="1" customWidth="1"/>
    <col min="5897" max="5897" width="14.25" style="88" bestFit="1" customWidth="1"/>
    <col min="5898" max="5898" width="15.125" style="88" customWidth="1"/>
    <col min="5899" max="5899" width="20.5" style="88" bestFit="1" customWidth="1"/>
    <col min="5900" max="5900" width="27.875" style="88" bestFit="1" customWidth="1"/>
    <col min="5901" max="5901" width="6.875" style="88" bestFit="1" customWidth="1"/>
    <col min="5902" max="5902" width="5" style="88" bestFit="1" customWidth="1"/>
    <col min="5903" max="5903" width="8" style="88" bestFit="1" customWidth="1"/>
    <col min="5904" max="5904" width="11.875" style="88" bestFit="1" customWidth="1"/>
    <col min="5905" max="6133" width="9" style="88"/>
    <col min="6134" max="6134" width="3.875" style="88" bestFit="1" customWidth="1"/>
    <col min="6135" max="6135" width="16" style="88" bestFit="1" customWidth="1"/>
    <col min="6136" max="6136" width="16.625" style="88" bestFit="1" customWidth="1"/>
    <col min="6137" max="6137" width="13.5" style="88" bestFit="1" customWidth="1"/>
    <col min="6138" max="6139" width="10.875" style="88" bestFit="1" customWidth="1"/>
    <col min="6140" max="6140" width="6.25" style="88" bestFit="1" customWidth="1"/>
    <col min="6141" max="6141" width="8.875" style="88" bestFit="1" customWidth="1"/>
    <col min="6142" max="6142" width="13.875" style="88" bestFit="1" customWidth="1"/>
    <col min="6143" max="6143" width="13.25" style="88" bestFit="1" customWidth="1"/>
    <col min="6144" max="6144" width="16" style="88" bestFit="1" customWidth="1"/>
    <col min="6145" max="6145" width="11.625" style="88" bestFit="1" customWidth="1"/>
    <col min="6146" max="6146" width="16.875" style="88" customWidth="1"/>
    <col min="6147" max="6147" width="13.25" style="88" customWidth="1"/>
    <col min="6148" max="6148" width="18.375" style="88" bestFit="1" customWidth="1"/>
    <col min="6149" max="6149" width="15" style="88" bestFit="1" customWidth="1"/>
    <col min="6150" max="6150" width="14.75" style="88" bestFit="1" customWidth="1"/>
    <col min="6151" max="6151" width="14.625" style="88" bestFit="1" customWidth="1"/>
    <col min="6152" max="6152" width="13.75" style="88" bestFit="1" customWidth="1"/>
    <col min="6153" max="6153" width="14.25" style="88" bestFit="1" customWidth="1"/>
    <col min="6154" max="6154" width="15.125" style="88" customWidth="1"/>
    <col min="6155" max="6155" width="20.5" style="88" bestFit="1" customWidth="1"/>
    <col min="6156" max="6156" width="27.875" style="88" bestFit="1" customWidth="1"/>
    <col min="6157" max="6157" width="6.875" style="88" bestFit="1" customWidth="1"/>
    <col min="6158" max="6158" width="5" style="88" bestFit="1" customWidth="1"/>
    <col min="6159" max="6159" width="8" style="88" bestFit="1" customWidth="1"/>
    <col min="6160" max="6160" width="11.875" style="88" bestFit="1" customWidth="1"/>
    <col min="6161" max="6389" width="9" style="88"/>
    <col min="6390" max="6390" width="3.875" style="88" bestFit="1" customWidth="1"/>
    <col min="6391" max="6391" width="16" style="88" bestFit="1" customWidth="1"/>
    <col min="6392" max="6392" width="16.625" style="88" bestFit="1" customWidth="1"/>
    <col min="6393" max="6393" width="13.5" style="88" bestFit="1" customWidth="1"/>
    <col min="6394" max="6395" width="10.875" style="88" bestFit="1" customWidth="1"/>
    <col min="6396" max="6396" width="6.25" style="88" bestFit="1" customWidth="1"/>
    <col min="6397" max="6397" width="8.875" style="88" bestFit="1" customWidth="1"/>
    <col min="6398" max="6398" width="13.875" style="88" bestFit="1" customWidth="1"/>
    <col min="6399" max="6399" width="13.25" style="88" bestFit="1" customWidth="1"/>
    <col min="6400" max="6400" width="16" style="88" bestFit="1" customWidth="1"/>
    <col min="6401" max="6401" width="11.625" style="88" bestFit="1" customWidth="1"/>
    <col min="6402" max="6402" width="16.875" style="88" customWidth="1"/>
    <col min="6403" max="6403" width="13.25" style="88" customWidth="1"/>
    <col min="6404" max="6404" width="18.375" style="88" bestFit="1" customWidth="1"/>
    <col min="6405" max="6405" width="15" style="88" bestFit="1" customWidth="1"/>
    <col min="6406" max="6406" width="14.75" style="88" bestFit="1" customWidth="1"/>
    <col min="6407" max="6407" width="14.625" style="88" bestFit="1" customWidth="1"/>
    <col min="6408" max="6408" width="13.75" style="88" bestFit="1" customWidth="1"/>
    <col min="6409" max="6409" width="14.25" style="88" bestFit="1" customWidth="1"/>
    <col min="6410" max="6410" width="15.125" style="88" customWidth="1"/>
    <col min="6411" max="6411" width="20.5" style="88" bestFit="1" customWidth="1"/>
    <col min="6412" max="6412" width="27.875" style="88" bestFit="1" customWidth="1"/>
    <col min="6413" max="6413" width="6.875" style="88" bestFit="1" customWidth="1"/>
    <col min="6414" max="6414" width="5" style="88" bestFit="1" customWidth="1"/>
    <col min="6415" max="6415" width="8" style="88" bestFit="1" customWidth="1"/>
    <col min="6416" max="6416" width="11.875" style="88" bestFit="1" customWidth="1"/>
    <col min="6417" max="6645" width="9" style="88"/>
    <col min="6646" max="6646" width="3.875" style="88" bestFit="1" customWidth="1"/>
    <col min="6647" max="6647" width="16" style="88" bestFit="1" customWidth="1"/>
    <col min="6648" max="6648" width="16.625" style="88" bestFit="1" customWidth="1"/>
    <col min="6649" max="6649" width="13.5" style="88" bestFit="1" customWidth="1"/>
    <col min="6650" max="6651" width="10.875" style="88" bestFit="1" customWidth="1"/>
    <col min="6652" max="6652" width="6.25" style="88" bestFit="1" customWidth="1"/>
    <col min="6653" max="6653" width="8.875" style="88" bestFit="1" customWidth="1"/>
    <col min="6654" max="6654" width="13.875" style="88" bestFit="1" customWidth="1"/>
    <col min="6655" max="6655" width="13.25" style="88" bestFit="1" customWidth="1"/>
    <col min="6656" max="6656" width="16" style="88" bestFit="1" customWidth="1"/>
    <col min="6657" max="6657" width="11.625" style="88" bestFit="1" customWidth="1"/>
    <col min="6658" max="6658" width="16.875" style="88" customWidth="1"/>
    <col min="6659" max="6659" width="13.25" style="88" customWidth="1"/>
    <col min="6660" max="6660" width="18.375" style="88" bestFit="1" customWidth="1"/>
    <col min="6661" max="6661" width="15" style="88" bestFit="1" customWidth="1"/>
    <col min="6662" max="6662" width="14.75" style="88" bestFit="1" customWidth="1"/>
    <col min="6663" max="6663" width="14.625" style="88" bestFit="1" customWidth="1"/>
    <col min="6664" max="6664" width="13.75" style="88" bestFit="1" customWidth="1"/>
    <col min="6665" max="6665" width="14.25" style="88" bestFit="1" customWidth="1"/>
    <col min="6666" max="6666" width="15.125" style="88" customWidth="1"/>
    <col min="6667" max="6667" width="20.5" style="88" bestFit="1" customWidth="1"/>
    <col min="6668" max="6668" width="27.875" style="88" bestFit="1" customWidth="1"/>
    <col min="6669" max="6669" width="6.875" style="88" bestFit="1" customWidth="1"/>
    <col min="6670" max="6670" width="5" style="88" bestFit="1" customWidth="1"/>
    <col min="6671" max="6671" width="8" style="88" bestFit="1" customWidth="1"/>
    <col min="6672" max="6672" width="11.875" style="88" bestFit="1" customWidth="1"/>
    <col min="6673" max="6901" width="9" style="88"/>
    <col min="6902" max="6902" width="3.875" style="88" bestFit="1" customWidth="1"/>
    <col min="6903" max="6903" width="16" style="88" bestFit="1" customWidth="1"/>
    <col min="6904" max="6904" width="16.625" style="88" bestFit="1" customWidth="1"/>
    <col min="6905" max="6905" width="13.5" style="88" bestFit="1" customWidth="1"/>
    <col min="6906" max="6907" width="10.875" style="88" bestFit="1" customWidth="1"/>
    <col min="6908" max="6908" width="6.25" style="88" bestFit="1" customWidth="1"/>
    <col min="6909" max="6909" width="8.875" style="88" bestFit="1" customWidth="1"/>
    <col min="6910" max="6910" width="13.875" style="88" bestFit="1" customWidth="1"/>
    <col min="6911" max="6911" width="13.25" style="88" bestFit="1" customWidth="1"/>
    <col min="6912" max="6912" width="16" style="88" bestFit="1" customWidth="1"/>
    <col min="6913" max="6913" width="11.625" style="88" bestFit="1" customWidth="1"/>
    <col min="6914" max="6914" width="16.875" style="88" customWidth="1"/>
    <col min="6915" max="6915" width="13.25" style="88" customWidth="1"/>
    <col min="6916" max="6916" width="18.375" style="88" bestFit="1" customWidth="1"/>
    <col min="6917" max="6917" width="15" style="88" bestFit="1" customWidth="1"/>
    <col min="6918" max="6918" width="14.75" style="88" bestFit="1" customWidth="1"/>
    <col min="6919" max="6919" width="14.625" style="88" bestFit="1" customWidth="1"/>
    <col min="6920" max="6920" width="13.75" style="88" bestFit="1" customWidth="1"/>
    <col min="6921" max="6921" width="14.25" style="88" bestFit="1" customWidth="1"/>
    <col min="6922" max="6922" width="15.125" style="88" customWidth="1"/>
    <col min="6923" max="6923" width="20.5" style="88" bestFit="1" customWidth="1"/>
    <col min="6924" max="6924" width="27.875" style="88" bestFit="1" customWidth="1"/>
    <col min="6925" max="6925" width="6.875" style="88" bestFit="1" customWidth="1"/>
    <col min="6926" max="6926" width="5" style="88" bestFit="1" customWidth="1"/>
    <col min="6927" max="6927" width="8" style="88" bestFit="1" customWidth="1"/>
    <col min="6928" max="6928" width="11.875" style="88" bestFit="1" customWidth="1"/>
    <col min="6929" max="7157" width="9" style="88"/>
    <col min="7158" max="7158" width="3.875" style="88" bestFit="1" customWidth="1"/>
    <col min="7159" max="7159" width="16" style="88" bestFit="1" customWidth="1"/>
    <col min="7160" max="7160" width="16.625" style="88" bestFit="1" customWidth="1"/>
    <col min="7161" max="7161" width="13.5" style="88" bestFit="1" customWidth="1"/>
    <col min="7162" max="7163" width="10.875" style="88" bestFit="1" customWidth="1"/>
    <col min="7164" max="7164" width="6.25" style="88" bestFit="1" customWidth="1"/>
    <col min="7165" max="7165" width="8.875" style="88" bestFit="1" customWidth="1"/>
    <col min="7166" max="7166" width="13.875" style="88" bestFit="1" customWidth="1"/>
    <col min="7167" max="7167" width="13.25" style="88" bestFit="1" customWidth="1"/>
    <col min="7168" max="7168" width="16" style="88" bestFit="1" customWidth="1"/>
    <col min="7169" max="7169" width="11.625" style="88" bestFit="1" customWidth="1"/>
    <col min="7170" max="7170" width="16.875" style="88" customWidth="1"/>
    <col min="7171" max="7171" width="13.25" style="88" customWidth="1"/>
    <col min="7172" max="7172" width="18.375" style="88" bestFit="1" customWidth="1"/>
    <col min="7173" max="7173" width="15" style="88" bestFit="1" customWidth="1"/>
    <col min="7174" max="7174" width="14.75" style="88" bestFit="1" customWidth="1"/>
    <col min="7175" max="7175" width="14.625" style="88" bestFit="1" customWidth="1"/>
    <col min="7176" max="7176" width="13.75" style="88" bestFit="1" customWidth="1"/>
    <col min="7177" max="7177" width="14.25" style="88" bestFit="1" customWidth="1"/>
    <col min="7178" max="7178" width="15.125" style="88" customWidth="1"/>
    <col min="7179" max="7179" width="20.5" style="88" bestFit="1" customWidth="1"/>
    <col min="7180" max="7180" width="27.875" style="88" bestFit="1" customWidth="1"/>
    <col min="7181" max="7181" width="6.875" style="88" bestFit="1" customWidth="1"/>
    <col min="7182" max="7182" width="5" style="88" bestFit="1" customWidth="1"/>
    <col min="7183" max="7183" width="8" style="88" bestFit="1" customWidth="1"/>
    <col min="7184" max="7184" width="11.875" style="88" bestFit="1" customWidth="1"/>
    <col min="7185" max="7413" width="9" style="88"/>
    <col min="7414" max="7414" width="3.875" style="88" bestFit="1" customWidth="1"/>
    <col min="7415" max="7415" width="16" style="88" bestFit="1" customWidth="1"/>
    <col min="7416" max="7416" width="16.625" style="88" bestFit="1" customWidth="1"/>
    <col min="7417" max="7417" width="13.5" style="88" bestFit="1" customWidth="1"/>
    <col min="7418" max="7419" width="10.875" style="88" bestFit="1" customWidth="1"/>
    <col min="7420" max="7420" width="6.25" style="88" bestFit="1" customWidth="1"/>
    <col min="7421" max="7421" width="8.875" style="88" bestFit="1" customWidth="1"/>
    <col min="7422" max="7422" width="13.875" style="88" bestFit="1" customWidth="1"/>
    <col min="7423" max="7423" width="13.25" style="88" bestFit="1" customWidth="1"/>
    <col min="7424" max="7424" width="16" style="88" bestFit="1" customWidth="1"/>
    <col min="7425" max="7425" width="11.625" style="88" bestFit="1" customWidth="1"/>
    <col min="7426" max="7426" width="16.875" style="88" customWidth="1"/>
    <col min="7427" max="7427" width="13.25" style="88" customWidth="1"/>
    <col min="7428" max="7428" width="18.375" style="88" bestFit="1" customWidth="1"/>
    <col min="7429" max="7429" width="15" style="88" bestFit="1" customWidth="1"/>
    <col min="7430" max="7430" width="14.75" style="88" bestFit="1" customWidth="1"/>
    <col min="7431" max="7431" width="14.625" style="88" bestFit="1" customWidth="1"/>
    <col min="7432" max="7432" width="13.75" style="88" bestFit="1" customWidth="1"/>
    <col min="7433" max="7433" width="14.25" style="88" bestFit="1" customWidth="1"/>
    <col min="7434" max="7434" width="15.125" style="88" customWidth="1"/>
    <col min="7435" max="7435" width="20.5" style="88" bestFit="1" customWidth="1"/>
    <col min="7436" max="7436" width="27.875" style="88" bestFit="1" customWidth="1"/>
    <col min="7437" max="7437" width="6.875" style="88" bestFit="1" customWidth="1"/>
    <col min="7438" max="7438" width="5" style="88" bestFit="1" customWidth="1"/>
    <col min="7439" max="7439" width="8" style="88" bestFit="1" customWidth="1"/>
    <col min="7440" max="7440" width="11.875" style="88" bestFit="1" customWidth="1"/>
    <col min="7441" max="7669" width="9" style="88"/>
    <col min="7670" max="7670" width="3.875" style="88" bestFit="1" customWidth="1"/>
    <col min="7671" max="7671" width="16" style="88" bestFit="1" customWidth="1"/>
    <col min="7672" max="7672" width="16.625" style="88" bestFit="1" customWidth="1"/>
    <col min="7673" max="7673" width="13.5" style="88" bestFit="1" customWidth="1"/>
    <col min="7674" max="7675" width="10.875" style="88" bestFit="1" customWidth="1"/>
    <col min="7676" max="7676" width="6.25" style="88" bestFit="1" customWidth="1"/>
    <col min="7677" max="7677" width="8.875" style="88" bestFit="1" customWidth="1"/>
    <col min="7678" max="7678" width="13.875" style="88" bestFit="1" customWidth="1"/>
    <col min="7679" max="7679" width="13.25" style="88" bestFit="1" customWidth="1"/>
    <col min="7680" max="7680" width="16" style="88" bestFit="1" customWidth="1"/>
    <col min="7681" max="7681" width="11.625" style="88" bestFit="1" customWidth="1"/>
    <col min="7682" max="7682" width="16.875" style="88" customWidth="1"/>
    <col min="7683" max="7683" width="13.25" style="88" customWidth="1"/>
    <col min="7684" max="7684" width="18.375" style="88" bestFit="1" customWidth="1"/>
    <col min="7685" max="7685" width="15" style="88" bestFit="1" customWidth="1"/>
    <col min="7686" max="7686" width="14.75" style="88" bestFit="1" customWidth="1"/>
    <col min="7687" max="7687" width="14.625" style="88" bestFit="1" customWidth="1"/>
    <col min="7688" max="7688" width="13.75" style="88" bestFit="1" customWidth="1"/>
    <col min="7689" max="7689" width="14.25" style="88" bestFit="1" customWidth="1"/>
    <col min="7690" max="7690" width="15.125" style="88" customWidth="1"/>
    <col min="7691" max="7691" width="20.5" style="88" bestFit="1" customWidth="1"/>
    <col min="7692" max="7692" width="27.875" style="88" bestFit="1" customWidth="1"/>
    <col min="7693" max="7693" width="6.875" style="88" bestFit="1" customWidth="1"/>
    <col min="7694" max="7694" width="5" style="88" bestFit="1" customWidth="1"/>
    <col min="7695" max="7695" width="8" style="88" bestFit="1" customWidth="1"/>
    <col min="7696" max="7696" width="11.875" style="88" bestFit="1" customWidth="1"/>
    <col min="7697" max="7925" width="9" style="88"/>
    <col min="7926" max="7926" width="3.875" style="88" bestFit="1" customWidth="1"/>
    <col min="7927" max="7927" width="16" style="88" bestFit="1" customWidth="1"/>
    <col min="7928" max="7928" width="16.625" style="88" bestFit="1" customWidth="1"/>
    <col min="7929" max="7929" width="13.5" style="88" bestFit="1" customWidth="1"/>
    <col min="7930" max="7931" width="10.875" style="88" bestFit="1" customWidth="1"/>
    <col min="7932" max="7932" width="6.25" style="88" bestFit="1" customWidth="1"/>
    <col min="7933" max="7933" width="8.875" style="88" bestFit="1" customWidth="1"/>
    <col min="7934" max="7934" width="13.875" style="88" bestFit="1" customWidth="1"/>
    <col min="7935" max="7935" width="13.25" style="88" bestFit="1" customWidth="1"/>
    <col min="7936" max="7936" width="16" style="88" bestFit="1" customWidth="1"/>
    <col min="7937" max="7937" width="11.625" style="88" bestFit="1" customWidth="1"/>
    <col min="7938" max="7938" width="16.875" style="88" customWidth="1"/>
    <col min="7939" max="7939" width="13.25" style="88" customWidth="1"/>
    <col min="7940" max="7940" width="18.375" style="88" bestFit="1" customWidth="1"/>
    <col min="7941" max="7941" width="15" style="88" bestFit="1" customWidth="1"/>
    <col min="7942" max="7942" width="14.75" style="88" bestFit="1" customWidth="1"/>
    <col min="7943" max="7943" width="14.625" style="88" bestFit="1" customWidth="1"/>
    <col min="7944" max="7944" width="13.75" style="88" bestFit="1" customWidth="1"/>
    <col min="7945" max="7945" width="14.25" style="88" bestFit="1" customWidth="1"/>
    <col min="7946" max="7946" width="15.125" style="88" customWidth="1"/>
    <col min="7947" max="7947" width="20.5" style="88" bestFit="1" customWidth="1"/>
    <col min="7948" max="7948" width="27.875" style="88" bestFit="1" customWidth="1"/>
    <col min="7949" max="7949" width="6.875" style="88" bestFit="1" customWidth="1"/>
    <col min="7950" max="7950" width="5" style="88" bestFit="1" customWidth="1"/>
    <col min="7951" max="7951" width="8" style="88" bestFit="1" customWidth="1"/>
    <col min="7952" max="7952" width="11.875" style="88" bestFit="1" customWidth="1"/>
    <col min="7953" max="8181" width="9" style="88"/>
    <col min="8182" max="8182" width="3.875" style="88" bestFit="1" customWidth="1"/>
    <col min="8183" max="8183" width="16" style="88" bestFit="1" customWidth="1"/>
    <col min="8184" max="8184" width="16.625" style="88" bestFit="1" customWidth="1"/>
    <col min="8185" max="8185" width="13.5" style="88" bestFit="1" customWidth="1"/>
    <col min="8186" max="8187" width="10.875" style="88" bestFit="1" customWidth="1"/>
    <col min="8188" max="8188" width="6.25" style="88" bestFit="1" customWidth="1"/>
    <col min="8189" max="8189" width="8.875" style="88" bestFit="1" customWidth="1"/>
    <col min="8190" max="8190" width="13.875" style="88" bestFit="1" customWidth="1"/>
    <col min="8191" max="8191" width="13.25" style="88" bestFit="1" customWidth="1"/>
    <col min="8192" max="8192" width="16" style="88" bestFit="1" customWidth="1"/>
    <col min="8193" max="8193" width="11.625" style="88" bestFit="1" customWidth="1"/>
    <col min="8194" max="8194" width="16.875" style="88" customWidth="1"/>
    <col min="8195" max="8195" width="13.25" style="88" customWidth="1"/>
    <col min="8196" max="8196" width="18.375" style="88" bestFit="1" customWidth="1"/>
    <col min="8197" max="8197" width="15" style="88" bestFit="1" customWidth="1"/>
    <col min="8198" max="8198" width="14.75" style="88" bestFit="1" customWidth="1"/>
    <col min="8199" max="8199" width="14.625" style="88" bestFit="1" customWidth="1"/>
    <col min="8200" max="8200" width="13.75" style="88" bestFit="1" customWidth="1"/>
    <col min="8201" max="8201" width="14.25" style="88" bestFit="1" customWidth="1"/>
    <col min="8202" max="8202" width="15.125" style="88" customWidth="1"/>
    <col min="8203" max="8203" width="20.5" style="88" bestFit="1" customWidth="1"/>
    <col min="8204" max="8204" width="27.875" style="88" bestFit="1" customWidth="1"/>
    <col min="8205" max="8205" width="6.875" style="88" bestFit="1" customWidth="1"/>
    <col min="8206" max="8206" width="5" style="88" bestFit="1" customWidth="1"/>
    <col min="8207" max="8207" width="8" style="88" bestFit="1" customWidth="1"/>
    <col min="8208" max="8208" width="11.875" style="88" bestFit="1" customWidth="1"/>
    <col min="8209" max="8437" width="9" style="88"/>
    <col min="8438" max="8438" width="3.875" style="88" bestFit="1" customWidth="1"/>
    <col min="8439" max="8439" width="16" style="88" bestFit="1" customWidth="1"/>
    <col min="8440" max="8440" width="16.625" style="88" bestFit="1" customWidth="1"/>
    <col min="8441" max="8441" width="13.5" style="88" bestFit="1" customWidth="1"/>
    <col min="8442" max="8443" width="10.875" style="88" bestFit="1" customWidth="1"/>
    <col min="8444" max="8444" width="6.25" style="88" bestFit="1" customWidth="1"/>
    <col min="8445" max="8445" width="8.875" style="88" bestFit="1" customWidth="1"/>
    <col min="8446" max="8446" width="13.875" style="88" bestFit="1" customWidth="1"/>
    <col min="8447" max="8447" width="13.25" style="88" bestFit="1" customWidth="1"/>
    <col min="8448" max="8448" width="16" style="88" bestFit="1" customWidth="1"/>
    <col min="8449" max="8449" width="11.625" style="88" bestFit="1" customWidth="1"/>
    <col min="8450" max="8450" width="16.875" style="88" customWidth="1"/>
    <col min="8451" max="8451" width="13.25" style="88" customWidth="1"/>
    <col min="8452" max="8452" width="18.375" style="88" bestFit="1" customWidth="1"/>
    <col min="8453" max="8453" width="15" style="88" bestFit="1" customWidth="1"/>
    <col min="8454" max="8454" width="14.75" style="88" bestFit="1" customWidth="1"/>
    <col min="8455" max="8455" width="14.625" style="88" bestFit="1" customWidth="1"/>
    <col min="8456" max="8456" width="13.75" style="88" bestFit="1" customWidth="1"/>
    <col min="8457" max="8457" width="14.25" style="88" bestFit="1" customWidth="1"/>
    <col min="8458" max="8458" width="15.125" style="88" customWidth="1"/>
    <col min="8459" max="8459" width="20.5" style="88" bestFit="1" customWidth="1"/>
    <col min="8460" max="8460" width="27.875" style="88" bestFit="1" customWidth="1"/>
    <col min="8461" max="8461" width="6.875" style="88" bestFit="1" customWidth="1"/>
    <col min="8462" max="8462" width="5" style="88" bestFit="1" customWidth="1"/>
    <col min="8463" max="8463" width="8" style="88" bestFit="1" customWidth="1"/>
    <col min="8464" max="8464" width="11.875" style="88" bestFit="1" customWidth="1"/>
    <col min="8465" max="8693" width="9" style="88"/>
    <col min="8694" max="8694" width="3.875" style="88" bestFit="1" customWidth="1"/>
    <col min="8695" max="8695" width="16" style="88" bestFit="1" customWidth="1"/>
    <col min="8696" max="8696" width="16.625" style="88" bestFit="1" customWidth="1"/>
    <col min="8697" max="8697" width="13.5" style="88" bestFit="1" customWidth="1"/>
    <col min="8698" max="8699" width="10.875" style="88" bestFit="1" customWidth="1"/>
    <col min="8700" max="8700" width="6.25" style="88" bestFit="1" customWidth="1"/>
    <col min="8701" max="8701" width="8.875" style="88" bestFit="1" customWidth="1"/>
    <col min="8702" max="8702" width="13.875" style="88" bestFit="1" customWidth="1"/>
    <col min="8703" max="8703" width="13.25" style="88" bestFit="1" customWidth="1"/>
    <col min="8704" max="8704" width="16" style="88" bestFit="1" customWidth="1"/>
    <col min="8705" max="8705" width="11.625" style="88" bestFit="1" customWidth="1"/>
    <col min="8706" max="8706" width="16.875" style="88" customWidth="1"/>
    <col min="8707" max="8707" width="13.25" style="88" customWidth="1"/>
    <col min="8708" max="8708" width="18.375" style="88" bestFit="1" customWidth="1"/>
    <col min="8709" max="8709" width="15" style="88" bestFit="1" customWidth="1"/>
    <col min="8710" max="8710" width="14.75" style="88" bestFit="1" customWidth="1"/>
    <col min="8711" max="8711" width="14.625" style="88" bestFit="1" customWidth="1"/>
    <col min="8712" max="8712" width="13.75" style="88" bestFit="1" customWidth="1"/>
    <col min="8713" max="8713" width="14.25" style="88" bestFit="1" customWidth="1"/>
    <col min="8714" max="8714" width="15.125" style="88" customWidth="1"/>
    <col min="8715" max="8715" width="20.5" style="88" bestFit="1" customWidth="1"/>
    <col min="8716" max="8716" width="27.875" style="88" bestFit="1" customWidth="1"/>
    <col min="8717" max="8717" width="6.875" style="88" bestFit="1" customWidth="1"/>
    <col min="8718" max="8718" width="5" style="88" bestFit="1" customWidth="1"/>
    <col min="8719" max="8719" width="8" style="88" bestFit="1" customWidth="1"/>
    <col min="8720" max="8720" width="11.875" style="88" bestFit="1" customWidth="1"/>
    <col min="8721" max="8949" width="9" style="88"/>
    <col min="8950" max="8950" width="3.875" style="88" bestFit="1" customWidth="1"/>
    <col min="8951" max="8951" width="16" style="88" bestFit="1" customWidth="1"/>
    <col min="8952" max="8952" width="16.625" style="88" bestFit="1" customWidth="1"/>
    <col min="8953" max="8953" width="13.5" style="88" bestFit="1" customWidth="1"/>
    <col min="8954" max="8955" width="10.875" style="88" bestFit="1" customWidth="1"/>
    <col min="8956" max="8956" width="6.25" style="88" bestFit="1" customWidth="1"/>
    <col min="8957" max="8957" width="8.875" style="88" bestFit="1" customWidth="1"/>
    <col min="8958" max="8958" width="13.875" style="88" bestFit="1" customWidth="1"/>
    <col min="8959" max="8959" width="13.25" style="88" bestFit="1" customWidth="1"/>
    <col min="8960" max="8960" width="16" style="88" bestFit="1" customWidth="1"/>
    <col min="8961" max="8961" width="11.625" style="88" bestFit="1" customWidth="1"/>
    <col min="8962" max="8962" width="16.875" style="88" customWidth="1"/>
    <col min="8963" max="8963" width="13.25" style="88" customWidth="1"/>
    <col min="8964" max="8964" width="18.375" style="88" bestFit="1" customWidth="1"/>
    <col min="8965" max="8965" width="15" style="88" bestFit="1" customWidth="1"/>
    <col min="8966" max="8966" width="14.75" style="88" bestFit="1" customWidth="1"/>
    <col min="8967" max="8967" width="14.625" style="88" bestFit="1" customWidth="1"/>
    <col min="8968" max="8968" width="13.75" style="88" bestFit="1" customWidth="1"/>
    <col min="8969" max="8969" width="14.25" style="88" bestFit="1" customWidth="1"/>
    <col min="8970" max="8970" width="15.125" style="88" customWidth="1"/>
    <col min="8971" max="8971" width="20.5" style="88" bestFit="1" customWidth="1"/>
    <col min="8972" max="8972" width="27.875" style="88" bestFit="1" customWidth="1"/>
    <col min="8973" max="8973" width="6.875" style="88" bestFit="1" customWidth="1"/>
    <col min="8974" max="8974" width="5" style="88" bestFit="1" customWidth="1"/>
    <col min="8975" max="8975" width="8" style="88" bestFit="1" customWidth="1"/>
    <col min="8976" max="8976" width="11.875" style="88" bestFit="1" customWidth="1"/>
    <col min="8977" max="9205" width="9" style="88"/>
    <col min="9206" max="9206" width="3.875" style="88" bestFit="1" customWidth="1"/>
    <col min="9207" max="9207" width="16" style="88" bestFit="1" customWidth="1"/>
    <col min="9208" max="9208" width="16.625" style="88" bestFit="1" customWidth="1"/>
    <col min="9209" max="9209" width="13.5" style="88" bestFit="1" customWidth="1"/>
    <col min="9210" max="9211" width="10.875" style="88" bestFit="1" customWidth="1"/>
    <col min="9212" max="9212" width="6.25" style="88" bestFit="1" customWidth="1"/>
    <col min="9213" max="9213" width="8.875" style="88" bestFit="1" customWidth="1"/>
    <col min="9214" max="9214" width="13.875" style="88" bestFit="1" customWidth="1"/>
    <col min="9215" max="9215" width="13.25" style="88" bestFit="1" customWidth="1"/>
    <col min="9216" max="9216" width="16" style="88" bestFit="1" customWidth="1"/>
    <col min="9217" max="9217" width="11.625" style="88" bestFit="1" customWidth="1"/>
    <col min="9218" max="9218" width="16.875" style="88" customWidth="1"/>
    <col min="9219" max="9219" width="13.25" style="88" customWidth="1"/>
    <col min="9220" max="9220" width="18.375" style="88" bestFit="1" customWidth="1"/>
    <col min="9221" max="9221" width="15" style="88" bestFit="1" customWidth="1"/>
    <col min="9222" max="9222" width="14.75" style="88" bestFit="1" customWidth="1"/>
    <col min="9223" max="9223" width="14.625" style="88" bestFit="1" customWidth="1"/>
    <col min="9224" max="9224" width="13.75" style="88" bestFit="1" customWidth="1"/>
    <col min="9225" max="9225" width="14.25" style="88" bestFit="1" customWidth="1"/>
    <col min="9226" max="9226" width="15.125" style="88" customWidth="1"/>
    <col min="9227" max="9227" width="20.5" style="88" bestFit="1" customWidth="1"/>
    <col min="9228" max="9228" width="27.875" style="88" bestFit="1" customWidth="1"/>
    <col min="9229" max="9229" width="6.875" style="88" bestFit="1" customWidth="1"/>
    <col min="9230" max="9230" width="5" style="88" bestFit="1" customWidth="1"/>
    <col min="9231" max="9231" width="8" style="88" bestFit="1" customWidth="1"/>
    <col min="9232" max="9232" width="11.875" style="88" bestFit="1" customWidth="1"/>
    <col min="9233" max="9461" width="9" style="88"/>
    <col min="9462" max="9462" width="3.875" style="88" bestFit="1" customWidth="1"/>
    <col min="9463" max="9463" width="16" style="88" bestFit="1" customWidth="1"/>
    <col min="9464" max="9464" width="16.625" style="88" bestFit="1" customWidth="1"/>
    <col min="9465" max="9465" width="13.5" style="88" bestFit="1" customWidth="1"/>
    <col min="9466" max="9467" width="10.875" style="88" bestFit="1" customWidth="1"/>
    <col min="9468" max="9468" width="6.25" style="88" bestFit="1" customWidth="1"/>
    <col min="9469" max="9469" width="8.875" style="88" bestFit="1" customWidth="1"/>
    <col min="9470" max="9470" width="13.875" style="88" bestFit="1" customWidth="1"/>
    <col min="9471" max="9471" width="13.25" style="88" bestFit="1" customWidth="1"/>
    <col min="9472" max="9472" width="16" style="88" bestFit="1" customWidth="1"/>
    <col min="9473" max="9473" width="11.625" style="88" bestFit="1" customWidth="1"/>
    <col min="9474" max="9474" width="16.875" style="88" customWidth="1"/>
    <col min="9475" max="9475" width="13.25" style="88" customWidth="1"/>
    <col min="9476" max="9476" width="18.375" style="88" bestFit="1" customWidth="1"/>
    <col min="9477" max="9477" width="15" style="88" bestFit="1" customWidth="1"/>
    <col min="9478" max="9478" width="14.75" style="88" bestFit="1" customWidth="1"/>
    <col min="9479" max="9479" width="14.625" style="88" bestFit="1" customWidth="1"/>
    <col min="9480" max="9480" width="13.75" style="88" bestFit="1" customWidth="1"/>
    <col min="9481" max="9481" width="14.25" style="88" bestFit="1" customWidth="1"/>
    <col min="9482" max="9482" width="15.125" style="88" customWidth="1"/>
    <col min="9483" max="9483" width="20.5" style="88" bestFit="1" customWidth="1"/>
    <col min="9484" max="9484" width="27.875" style="88" bestFit="1" customWidth="1"/>
    <col min="9485" max="9485" width="6.875" style="88" bestFit="1" customWidth="1"/>
    <col min="9486" max="9486" width="5" style="88" bestFit="1" customWidth="1"/>
    <col min="9487" max="9487" width="8" style="88" bestFit="1" customWidth="1"/>
    <col min="9488" max="9488" width="11.875" style="88" bestFit="1" customWidth="1"/>
    <col min="9489" max="9717" width="9" style="88"/>
    <col min="9718" max="9718" width="3.875" style="88" bestFit="1" customWidth="1"/>
    <col min="9719" max="9719" width="16" style="88" bestFit="1" customWidth="1"/>
    <col min="9720" max="9720" width="16.625" style="88" bestFit="1" customWidth="1"/>
    <col min="9721" max="9721" width="13.5" style="88" bestFit="1" customWidth="1"/>
    <col min="9722" max="9723" width="10.875" style="88" bestFit="1" customWidth="1"/>
    <col min="9724" max="9724" width="6.25" style="88" bestFit="1" customWidth="1"/>
    <col min="9725" max="9725" width="8.875" style="88" bestFit="1" customWidth="1"/>
    <col min="9726" max="9726" width="13.875" style="88" bestFit="1" customWidth="1"/>
    <col min="9727" max="9727" width="13.25" style="88" bestFit="1" customWidth="1"/>
    <col min="9728" max="9728" width="16" style="88" bestFit="1" customWidth="1"/>
    <col min="9729" max="9729" width="11.625" style="88" bestFit="1" customWidth="1"/>
    <col min="9730" max="9730" width="16.875" style="88" customWidth="1"/>
    <col min="9731" max="9731" width="13.25" style="88" customWidth="1"/>
    <col min="9732" max="9732" width="18.375" style="88" bestFit="1" customWidth="1"/>
    <col min="9733" max="9733" width="15" style="88" bestFit="1" customWidth="1"/>
    <col min="9734" max="9734" width="14.75" style="88" bestFit="1" customWidth="1"/>
    <col min="9735" max="9735" width="14.625" style="88" bestFit="1" customWidth="1"/>
    <col min="9736" max="9736" width="13.75" style="88" bestFit="1" customWidth="1"/>
    <col min="9737" max="9737" width="14.25" style="88" bestFit="1" customWidth="1"/>
    <col min="9738" max="9738" width="15.125" style="88" customWidth="1"/>
    <col min="9739" max="9739" width="20.5" style="88" bestFit="1" customWidth="1"/>
    <col min="9740" max="9740" width="27.875" style="88" bestFit="1" customWidth="1"/>
    <col min="9741" max="9741" width="6.875" style="88" bestFit="1" customWidth="1"/>
    <col min="9742" max="9742" width="5" style="88" bestFit="1" customWidth="1"/>
    <col min="9743" max="9743" width="8" style="88" bestFit="1" customWidth="1"/>
    <col min="9744" max="9744" width="11.875" style="88" bestFit="1" customWidth="1"/>
    <col min="9745" max="9973" width="9" style="88"/>
    <col min="9974" max="9974" width="3.875" style="88" bestFit="1" customWidth="1"/>
    <col min="9975" max="9975" width="16" style="88" bestFit="1" customWidth="1"/>
    <col min="9976" max="9976" width="16.625" style="88" bestFit="1" customWidth="1"/>
    <col min="9977" max="9977" width="13.5" style="88" bestFit="1" customWidth="1"/>
    <col min="9978" max="9979" width="10.875" style="88" bestFit="1" customWidth="1"/>
    <col min="9980" max="9980" width="6.25" style="88" bestFit="1" customWidth="1"/>
    <col min="9981" max="9981" width="8.875" style="88" bestFit="1" customWidth="1"/>
    <col min="9982" max="9982" width="13.875" style="88" bestFit="1" customWidth="1"/>
    <col min="9983" max="9983" width="13.25" style="88" bestFit="1" customWidth="1"/>
    <col min="9984" max="9984" width="16" style="88" bestFit="1" customWidth="1"/>
    <col min="9985" max="9985" width="11.625" style="88" bestFit="1" customWidth="1"/>
    <col min="9986" max="9986" width="16.875" style="88" customWidth="1"/>
    <col min="9987" max="9987" width="13.25" style="88" customWidth="1"/>
    <col min="9988" max="9988" width="18.375" style="88" bestFit="1" customWidth="1"/>
    <col min="9989" max="9989" width="15" style="88" bestFit="1" customWidth="1"/>
    <col min="9990" max="9990" width="14.75" style="88" bestFit="1" customWidth="1"/>
    <col min="9991" max="9991" width="14.625" style="88" bestFit="1" customWidth="1"/>
    <col min="9992" max="9992" width="13.75" style="88" bestFit="1" customWidth="1"/>
    <col min="9993" max="9993" width="14.25" style="88" bestFit="1" customWidth="1"/>
    <col min="9994" max="9994" width="15.125" style="88" customWidth="1"/>
    <col min="9995" max="9995" width="20.5" style="88" bestFit="1" customWidth="1"/>
    <col min="9996" max="9996" width="27.875" style="88" bestFit="1" customWidth="1"/>
    <col min="9997" max="9997" width="6.875" style="88" bestFit="1" customWidth="1"/>
    <col min="9998" max="9998" width="5" style="88" bestFit="1" customWidth="1"/>
    <col min="9999" max="9999" width="8" style="88" bestFit="1" customWidth="1"/>
    <col min="10000" max="10000" width="11.875" style="88" bestFit="1" customWidth="1"/>
    <col min="10001" max="10229" width="9" style="88"/>
    <col min="10230" max="10230" width="3.875" style="88" bestFit="1" customWidth="1"/>
    <col min="10231" max="10231" width="16" style="88" bestFit="1" customWidth="1"/>
    <col min="10232" max="10232" width="16.625" style="88" bestFit="1" customWidth="1"/>
    <col min="10233" max="10233" width="13.5" style="88" bestFit="1" customWidth="1"/>
    <col min="10234" max="10235" width="10.875" style="88" bestFit="1" customWidth="1"/>
    <col min="10236" max="10236" width="6.25" style="88" bestFit="1" customWidth="1"/>
    <col min="10237" max="10237" width="8.875" style="88" bestFit="1" customWidth="1"/>
    <col min="10238" max="10238" width="13.875" style="88" bestFit="1" customWidth="1"/>
    <col min="10239" max="10239" width="13.25" style="88" bestFit="1" customWidth="1"/>
    <col min="10240" max="10240" width="16" style="88" bestFit="1" customWidth="1"/>
    <col min="10241" max="10241" width="11.625" style="88" bestFit="1" customWidth="1"/>
    <col min="10242" max="10242" width="16.875" style="88" customWidth="1"/>
    <col min="10243" max="10243" width="13.25" style="88" customWidth="1"/>
    <col min="10244" max="10244" width="18.375" style="88" bestFit="1" customWidth="1"/>
    <col min="10245" max="10245" width="15" style="88" bestFit="1" customWidth="1"/>
    <col min="10246" max="10246" width="14.75" style="88" bestFit="1" customWidth="1"/>
    <col min="10247" max="10247" width="14.625" style="88" bestFit="1" customWidth="1"/>
    <col min="10248" max="10248" width="13.75" style="88" bestFit="1" customWidth="1"/>
    <col min="10249" max="10249" width="14.25" style="88" bestFit="1" customWidth="1"/>
    <col min="10250" max="10250" width="15.125" style="88" customWidth="1"/>
    <col min="10251" max="10251" width="20.5" style="88" bestFit="1" customWidth="1"/>
    <col min="10252" max="10252" width="27.875" style="88" bestFit="1" customWidth="1"/>
    <col min="10253" max="10253" width="6.875" style="88" bestFit="1" customWidth="1"/>
    <col min="10254" max="10254" width="5" style="88" bestFit="1" customWidth="1"/>
    <col min="10255" max="10255" width="8" style="88" bestFit="1" customWidth="1"/>
    <col min="10256" max="10256" width="11.875" style="88" bestFit="1" customWidth="1"/>
    <col min="10257" max="10485" width="9" style="88"/>
    <col min="10486" max="10486" width="3.875" style="88" bestFit="1" customWidth="1"/>
    <col min="10487" max="10487" width="16" style="88" bestFit="1" customWidth="1"/>
    <col min="10488" max="10488" width="16.625" style="88" bestFit="1" customWidth="1"/>
    <col min="10489" max="10489" width="13.5" style="88" bestFit="1" customWidth="1"/>
    <col min="10490" max="10491" width="10.875" style="88" bestFit="1" customWidth="1"/>
    <col min="10492" max="10492" width="6.25" style="88" bestFit="1" customWidth="1"/>
    <col min="10493" max="10493" width="8.875" style="88" bestFit="1" customWidth="1"/>
    <col min="10494" max="10494" width="13.875" style="88" bestFit="1" customWidth="1"/>
    <col min="10495" max="10495" width="13.25" style="88" bestFit="1" customWidth="1"/>
    <col min="10496" max="10496" width="16" style="88" bestFit="1" customWidth="1"/>
    <col min="10497" max="10497" width="11.625" style="88" bestFit="1" customWidth="1"/>
    <col min="10498" max="10498" width="16.875" style="88" customWidth="1"/>
    <col min="10499" max="10499" width="13.25" style="88" customWidth="1"/>
    <col min="10500" max="10500" width="18.375" style="88" bestFit="1" customWidth="1"/>
    <col min="10501" max="10501" width="15" style="88" bestFit="1" customWidth="1"/>
    <col min="10502" max="10502" width="14.75" style="88" bestFit="1" customWidth="1"/>
    <col min="10503" max="10503" width="14.625" style="88" bestFit="1" customWidth="1"/>
    <col min="10504" max="10504" width="13.75" style="88" bestFit="1" customWidth="1"/>
    <col min="10505" max="10505" width="14.25" style="88" bestFit="1" customWidth="1"/>
    <col min="10506" max="10506" width="15.125" style="88" customWidth="1"/>
    <col min="10507" max="10507" width="20.5" style="88" bestFit="1" customWidth="1"/>
    <col min="10508" max="10508" width="27.875" style="88" bestFit="1" customWidth="1"/>
    <col min="10509" max="10509" width="6.875" style="88" bestFit="1" customWidth="1"/>
    <col min="10510" max="10510" width="5" style="88" bestFit="1" customWidth="1"/>
    <col min="10511" max="10511" width="8" style="88" bestFit="1" customWidth="1"/>
    <col min="10512" max="10512" width="11.875" style="88" bestFit="1" customWidth="1"/>
    <col min="10513" max="10741" width="9" style="88"/>
    <col min="10742" max="10742" width="3.875" style="88" bestFit="1" customWidth="1"/>
    <col min="10743" max="10743" width="16" style="88" bestFit="1" customWidth="1"/>
    <col min="10744" max="10744" width="16.625" style="88" bestFit="1" customWidth="1"/>
    <col min="10745" max="10745" width="13.5" style="88" bestFit="1" customWidth="1"/>
    <col min="10746" max="10747" width="10.875" style="88" bestFit="1" customWidth="1"/>
    <col min="10748" max="10748" width="6.25" style="88" bestFit="1" customWidth="1"/>
    <col min="10749" max="10749" width="8.875" style="88" bestFit="1" customWidth="1"/>
    <col min="10750" max="10750" width="13.875" style="88" bestFit="1" customWidth="1"/>
    <col min="10751" max="10751" width="13.25" style="88" bestFit="1" customWidth="1"/>
    <col min="10752" max="10752" width="16" style="88" bestFit="1" customWidth="1"/>
    <col min="10753" max="10753" width="11.625" style="88" bestFit="1" customWidth="1"/>
    <col min="10754" max="10754" width="16.875" style="88" customWidth="1"/>
    <col min="10755" max="10755" width="13.25" style="88" customWidth="1"/>
    <col min="10756" max="10756" width="18.375" style="88" bestFit="1" customWidth="1"/>
    <col min="10757" max="10757" width="15" style="88" bestFit="1" customWidth="1"/>
    <col min="10758" max="10758" width="14.75" style="88" bestFit="1" customWidth="1"/>
    <col min="10759" max="10759" width="14.625" style="88" bestFit="1" customWidth="1"/>
    <col min="10760" max="10760" width="13.75" style="88" bestFit="1" customWidth="1"/>
    <col min="10761" max="10761" width="14.25" style="88" bestFit="1" customWidth="1"/>
    <col min="10762" max="10762" width="15.125" style="88" customWidth="1"/>
    <col min="10763" max="10763" width="20.5" style="88" bestFit="1" customWidth="1"/>
    <col min="10764" max="10764" width="27.875" style="88" bestFit="1" customWidth="1"/>
    <col min="10765" max="10765" width="6.875" style="88" bestFit="1" customWidth="1"/>
    <col min="10766" max="10766" width="5" style="88" bestFit="1" customWidth="1"/>
    <col min="10767" max="10767" width="8" style="88" bestFit="1" customWidth="1"/>
    <col min="10768" max="10768" width="11.875" style="88" bestFit="1" customWidth="1"/>
    <col min="10769" max="10997" width="9" style="88"/>
    <col min="10998" max="10998" width="3.875" style="88" bestFit="1" customWidth="1"/>
    <col min="10999" max="10999" width="16" style="88" bestFit="1" customWidth="1"/>
    <col min="11000" max="11000" width="16.625" style="88" bestFit="1" customWidth="1"/>
    <col min="11001" max="11001" width="13.5" style="88" bestFit="1" customWidth="1"/>
    <col min="11002" max="11003" width="10.875" style="88" bestFit="1" customWidth="1"/>
    <col min="11004" max="11004" width="6.25" style="88" bestFit="1" customWidth="1"/>
    <col min="11005" max="11005" width="8.875" style="88" bestFit="1" customWidth="1"/>
    <col min="11006" max="11006" width="13.875" style="88" bestFit="1" customWidth="1"/>
    <col min="11007" max="11007" width="13.25" style="88" bestFit="1" customWidth="1"/>
    <col min="11008" max="11008" width="16" style="88" bestFit="1" customWidth="1"/>
    <col min="11009" max="11009" width="11.625" style="88" bestFit="1" customWidth="1"/>
    <col min="11010" max="11010" width="16.875" style="88" customWidth="1"/>
    <col min="11011" max="11011" width="13.25" style="88" customWidth="1"/>
    <col min="11012" max="11012" width="18.375" style="88" bestFit="1" customWidth="1"/>
    <col min="11013" max="11013" width="15" style="88" bestFit="1" customWidth="1"/>
    <col min="11014" max="11014" width="14.75" style="88" bestFit="1" customWidth="1"/>
    <col min="11015" max="11015" width="14.625" style="88" bestFit="1" customWidth="1"/>
    <col min="11016" max="11016" width="13.75" style="88" bestFit="1" customWidth="1"/>
    <col min="11017" max="11017" width="14.25" style="88" bestFit="1" customWidth="1"/>
    <col min="11018" max="11018" width="15.125" style="88" customWidth="1"/>
    <col min="11019" max="11019" width="20.5" style="88" bestFit="1" customWidth="1"/>
    <col min="11020" max="11020" width="27.875" style="88" bestFit="1" customWidth="1"/>
    <col min="11021" max="11021" width="6.875" style="88" bestFit="1" customWidth="1"/>
    <col min="11022" max="11022" width="5" style="88" bestFit="1" customWidth="1"/>
    <col min="11023" max="11023" width="8" style="88" bestFit="1" customWidth="1"/>
    <col min="11024" max="11024" width="11.875" style="88" bestFit="1" customWidth="1"/>
    <col min="11025" max="11253" width="9" style="88"/>
    <col min="11254" max="11254" width="3.875" style="88" bestFit="1" customWidth="1"/>
    <col min="11255" max="11255" width="16" style="88" bestFit="1" customWidth="1"/>
    <col min="11256" max="11256" width="16.625" style="88" bestFit="1" customWidth="1"/>
    <col min="11257" max="11257" width="13.5" style="88" bestFit="1" customWidth="1"/>
    <col min="11258" max="11259" width="10.875" style="88" bestFit="1" customWidth="1"/>
    <col min="11260" max="11260" width="6.25" style="88" bestFit="1" customWidth="1"/>
    <col min="11261" max="11261" width="8.875" style="88" bestFit="1" customWidth="1"/>
    <col min="11262" max="11262" width="13.875" style="88" bestFit="1" customWidth="1"/>
    <col min="11263" max="11263" width="13.25" style="88" bestFit="1" customWidth="1"/>
    <col min="11264" max="11264" width="16" style="88" bestFit="1" customWidth="1"/>
    <col min="11265" max="11265" width="11.625" style="88" bestFit="1" customWidth="1"/>
    <col min="11266" max="11266" width="16.875" style="88" customWidth="1"/>
    <col min="11267" max="11267" width="13.25" style="88" customWidth="1"/>
    <col min="11268" max="11268" width="18.375" style="88" bestFit="1" customWidth="1"/>
    <col min="11269" max="11269" width="15" style="88" bestFit="1" customWidth="1"/>
    <col min="11270" max="11270" width="14.75" style="88" bestFit="1" customWidth="1"/>
    <col min="11271" max="11271" width="14.625" style="88" bestFit="1" customWidth="1"/>
    <col min="11272" max="11272" width="13.75" style="88" bestFit="1" customWidth="1"/>
    <col min="11273" max="11273" width="14.25" style="88" bestFit="1" customWidth="1"/>
    <col min="11274" max="11274" width="15.125" style="88" customWidth="1"/>
    <col min="11275" max="11275" width="20.5" style="88" bestFit="1" customWidth="1"/>
    <col min="11276" max="11276" width="27.875" style="88" bestFit="1" customWidth="1"/>
    <col min="11277" max="11277" width="6.875" style="88" bestFit="1" customWidth="1"/>
    <col min="11278" max="11278" width="5" style="88" bestFit="1" customWidth="1"/>
    <col min="11279" max="11279" width="8" style="88" bestFit="1" customWidth="1"/>
    <col min="11280" max="11280" width="11.875" style="88" bestFit="1" customWidth="1"/>
    <col min="11281" max="11509" width="9" style="88"/>
    <col min="11510" max="11510" width="3.875" style="88" bestFit="1" customWidth="1"/>
    <col min="11511" max="11511" width="16" style="88" bestFit="1" customWidth="1"/>
    <col min="11512" max="11512" width="16.625" style="88" bestFit="1" customWidth="1"/>
    <col min="11513" max="11513" width="13.5" style="88" bestFit="1" customWidth="1"/>
    <col min="11514" max="11515" width="10.875" style="88" bestFit="1" customWidth="1"/>
    <col min="11516" max="11516" width="6.25" style="88" bestFit="1" customWidth="1"/>
    <col min="11517" max="11517" width="8.875" style="88" bestFit="1" customWidth="1"/>
    <col min="11518" max="11518" width="13.875" style="88" bestFit="1" customWidth="1"/>
    <col min="11519" max="11519" width="13.25" style="88" bestFit="1" customWidth="1"/>
    <col min="11520" max="11520" width="16" style="88" bestFit="1" customWidth="1"/>
    <col min="11521" max="11521" width="11.625" style="88" bestFit="1" customWidth="1"/>
    <col min="11522" max="11522" width="16.875" style="88" customWidth="1"/>
    <col min="11523" max="11523" width="13.25" style="88" customWidth="1"/>
    <col min="11524" max="11524" width="18.375" style="88" bestFit="1" customWidth="1"/>
    <col min="11525" max="11525" width="15" style="88" bestFit="1" customWidth="1"/>
    <col min="11526" max="11526" width="14.75" style="88" bestFit="1" customWidth="1"/>
    <col min="11527" max="11527" width="14.625" style="88" bestFit="1" customWidth="1"/>
    <col min="11528" max="11528" width="13.75" style="88" bestFit="1" customWidth="1"/>
    <col min="11529" max="11529" width="14.25" style="88" bestFit="1" customWidth="1"/>
    <col min="11530" max="11530" width="15.125" style="88" customWidth="1"/>
    <col min="11531" max="11531" width="20.5" style="88" bestFit="1" customWidth="1"/>
    <col min="11532" max="11532" width="27.875" style="88" bestFit="1" customWidth="1"/>
    <col min="11533" max="11533" width="6.875" style="88" bestFit="1" customWidth="1"/>
    <col min="11534" max="11534" width="5" style="88" bestFit="1" customWidth="1"/>
    <col min="11535" max="11535" width="8" style="88" bestFit="1" customWidth="1"/>
    <col min="11536" max="11536" width="11.875" style="88" bestFit="1" customWidth="1"/>
    <col min="11537" max="11765" width="9" style="88"/>
    <col min="11766" max="11766" width="3.875" style="88" bestFit="1" customWidth="1"/>
    <col min="11767" max="11767" width="16" style="88" bestFit="1" customWidth="1"/>
    <col min="11768" max="11768" width="16.625" style="88" bestFit="1" customWidth="1"/>
    <col min="11769" max="11769" width="13.5" style="88" bestFit="1" customWidth="1"/>
    <col min="11770" max="11771" width="10.875" style="88" bestFit="1" customWidth="1"/>
    <col min="11772" max="11772" width="6.25" style="88" bestFit="1" customWidth="1"/>
    <col min="11773" max="11773" width="8.875" style="88" bestFit="1" customWidth="1"/>
    <col min="11774" max="11774" width="13.875" style="88" bestFit="1" customWidth="1"/>
    <col min="11775" max="11775" width="13.25" style="88" bestFit="1" customWidth="1"/>
    <col min="11776" max="11776" width="16" style="88" bestFit="1" customWidth="1"/>
    <col min="11777" max="11777" width="11.625" style="88" bestFit="1" customWidth="1"/>
    <col min="11778" max="11778" width="16.875" style="88" customWidth="1"/>
    <col min="11779" max="11779" width="13.25" style="88" customWidth="1"/>
    <col min="11780" max="11780" width="18.375" style="88" bestFit="1" customWidth="1"/>
    <col min="11781" max="11781" width="15" style="88" bestFit="1" customWidth="1"/>
    <col min="11782" max="11782" width="14.75" style="88" bestFit="1" customWidth="1"/>
    <col min="11783" max="11783" width="14.625" style="88" bestFit="1" customWidth="1"/>
    <col min="11784" max="11784" width="13.75" style="88" bestFit="1" customWidth="1"/>
    <col min="11785" max="11785" width="14.25" style="88" bestFit="1" customWidth="1"/>
    <col min="11786" max="11786" width="15.125" style="88" customWidth="1"/>
    <col min="11787" max="11787" width="20.5" style="88" bestFit="1" customWidth="1"/>
    <col min="11788" max="11788" width="27.875" style="88" bestFit="1" customWidth="1"/>
    <col min="11789" max="11789" width="6.875" style="88" bestFit="1" customWidth="1"/>
    <col min="11790" max="11790" width="5" style="88" bestFit="1" customWidth="1"/>
    <col min="11791" max="11791" width="8" style="88" bestFit="1" customWidth="1"/>
    <col min="11792" max="11792" width="11.875" style="88" bestFit="1" customWidth="1"/>
    <col min="11793" max="12021" width="9" style="88"/>
    <col min="12022" max="12022" width="3.875" style="88" bestFit="1" customWidth="1"/>
    <col min="12023" max="12023" width="16" style="88" bestFit="1" customWidth="1"/>
    <col min="12024" max="12024" width="16.625" style="88" bestFit="1" customWidth="1"/>
    <col min="12025" max="12025" width="13.5" style="88" bestFit="1" customWidth="1"/>
    <col min="12026" max="12027" width="10.875" style="88" bestFit="1" customWidth="1"/>
    <col min="12028" max="12028" width="6.25" style="88" bestFit="1" customWidth="1"/>
    <col min="12029" max="12029" width="8.875" style="88" bestFit="1" customWidth="1"/>
    <col min="12030" max="12030" width="13.875" style="88" bestFit="1" customWidth="1"/>
    <col min="12031" max="12031" width="13.25" style="88" bestFit="1" customWidth="1"/>
    <col min="12032" max="12032" width="16" style="88" bestFit="1" customWidth="1"/>
    <col min="12033" max="12033" width="11.625" style="88" bestFit="1" customWidth="1"/>
    <col min="12034" max="12034" width="16.875" style="88" customWidth="1"/>
    <col min="12035" max="12035" width="13.25" style="88" customWidth="1"/>
    <col min="12036" max="12036" width="18.375" style="88" bestFit="1" customWidth="1"/>
    <col min="12037" max="12037" width="15" style="88" bestFit="1" customWidth="1"/>
    <col min="12038" max="12038" width="14.75" style="88" bestFit="1" customWidth="1"/>
    <col min="12039" max="12039" width="14.625" style="88" bestFit="1" customWidth="1"/>
    <col min="12040" max="12040" width="13.75" style="88" bestFit="1" customWidth="1"/>
    <col min="12041" max="12041" width="14.25" style="88" bestFit="1" customWidth="1"/>
    <col min="12042" max="12042" width="15.125" style="88" customWidth="1"/>
    <col min="12043" max="12043" width="20.5" style="88" bestFit="1" customWidth="1"/>
    <col min="12044" max="12044" width="27.875" style="88" bestFit="1" customWidth="1"/>
    <col min="12045" max="12045" width="6.875" style="88" bestFit="1" customWidth="1"/>
    <col min="12046" max="12046" width="5" style="88" bestFit="1" customWidth="1"/>
    <col min="12047" max="12047" width="8" style="88" bestFit="1" customWidth="1"/>
    <col min="12048" max="12048" width="11.875" style="88" bestFit="1" customWidth="1"/>
    <col min="12049" max="12277" width="9" style="88"/>
    <col min="12278" max="12278" width="3.875" style="88" bestFit="1" customWidth="1"/>
    <col min="12279" max="12279" width="16" style="88" bestFit="1" customWidth="1"/>
    <col min="12280" max="12280" width="16.625" style="88" bestFit="1" customWidth="1"/>
    <col min="12281" max="12281" width="13.5" style="88" bestFit="1" customWidth="1"/>
    <col min="12282" max="12283" width="10.875" style="88" bestFit="1" customWidth="1"/>
    <col min="12284" max="12284" width="6.25" style="88" bestFit="1" customWidth="1"/>
    <col min="12285" max="12285" width="8.875" style="88" bestFit="1" customWidth="1"/>
    <col min="12286" max="12286" width="13.875" style="88" bestFit="1" customWidth="1"/>
    <col min="12287" max="12287" width="13.25" style="88" bestFit="1" customWidth="1"/>
    <col min="12288" max="12288" width="16" style="88" bestFit="1" customWidth="1"/>
    <col min="12289" max="12289" width="11.625" style="88" bestFit="1" customWidth="1"/>
    <col min="12290" max="12290" width="16.875" style="88" customWidth="1"/>
    <col min="12291" max="12291" width="13.25" style="88" customWidth="1"/>
    <col min="12292" max="12292" width="18.375" style="88" bestFit="1" customWidth="1"/>
    <col min="12293" max="12293" width="15" style="88" bestFit="1" customWidth="1"/>
    <col min="12294" max="12294" width="14.75" style="88" bestFit="1" customWidth="1"/>
    <col min="12295" max="12295" width="14.625" style="88" bestFit="1" customWidth="1"/>
    <col min="12296" max="12296" width="13.75" style="88" bestFit="1" customWidth="1"/>
    <col min="12297" max="12297" width="14.25" style="88" bestFit="1" customWidth="1"/>
    <col min="12298" max="12298" width="15.125" style="88" customWidth="1"/>
    <col min="12299" max="12299" width="20.5" style="88" bestFit="1" customWidth="1"/>
    <col min="12300" max="12300" width="27.875" style="88" bestFit="1" customWidth="1"/>
    <col min="12301" max="12301" width="6.875" style="88" bestFit="1" customWidth="1"/>
    <col min="12302" max="12302" width="5" style="88" bestFit="1" customWidth="1"/>
    <col min="12303" max="12303" width="8" style="88" bestFit="1" customWidth="1"/>
    <col min="12304" max="12304" width="11.875" style="88" bestFit="1" customWidth="1"/>
    <col min="12305" max="12533" width="9" style="88"/>
    <col min="12534" max="12534" width="3.875" style="88" bestFit="1" customWidth="1"/>
    <col min="12535" max="12535" width="16" style="88" bestFit="1" customWidth="1"/>
    <col min="12536" max="12536" width="16.625" style="88" bestFit="1" customWidth="1"/>
    <col min="12537" max="12537" width="13.5" style="88" bestFit="1" customWidth="1"/>
    <col min="12538" max="12539" width="10.875" style="88" bestFit="1" customWidth="1"/>
    <col min="12540" max="12540" width="6.25" style="88" bestFit="1" customWidth="1"/>
    <col min="12541" max="12541" width="8.875" style="88" bestFit="1" customWidth="1"/>
    <col min="12542" max="12542" width="13.875" style="88" bestFit="1" customWidth="1"/>
    <col min="12543" max="12543" width="13.25" style="88" bestFit="1" customWidth="1"/>
    <col min="12544" max="12544" width="16" style="88" bestFit="1" customWidth="1"/>
    <col min="12545" max="12545" width="11.625" style="88" bestFit="1" customWidth="1"/>
    <col min="12546" max="12546" width="16.875" style="88" customWidth="1"/>
    <col min="12547" max="12547" width="13.25" style="88" customWidth="1"/>
    <col min="12548" max="12548" width="18.375" style="88" bestFit="1" customWidth="1"/>
    <col min="12549" max="12549" width="15" style="88" bestFit="1" customWidth="1"/>
    <col min="12550" max="12550" width="14.75" style="88" bestFit="1" customWidth="1"/>
    <col min="12551" max="12551" width="14.625" style="88" bestFit="1" customWidth="1"/>
    <col min="12552" max="12552" width="13.75" style="88" bestFit="1" customWidth="1"/>
    <col min="12553" max="12553" width="14.25" style="88" bestFit="1" customWidth="1"/>
    <col min="12554" max="12554" width="15.125" style="88" customWidth="1"/>
    <col min="12555" max="12555" width="20.5" style="88" bestFit="1" customWidth="1"/>
    <col min="12556" max="12556" width="27.875" style="88" bestFit="1" customWidth="1"/>
    <col min="12557" max="12557" width="6.875" style="88" bestFit="1" customWidth="1"/>
    <col min="12558" max="12558" width="5" style="88" bestFit="1" customWidth="1"/>
    <col min="12559" max="12559" width="8" style="88" bestFit="1" customWidth="1"/>
    <col min="12560" max="12560" width="11.875" style="88" bestFit="1" customWidth="1"/>
    <col min="12561" max="12789" width="9" style="88"/>
    <col min="12790" max="12790" width="3.875" style="88" bestFit="1" customWidth="1"/>
    <col min="12791" max="12791" width="16" style="88" bestFit="1" customWidth="1"/>
    <col min="12792" max="12792" width="16.625" style="88" bestFit="1" customWidth="1"/>
    <col min="12793" max="12793" width="13.5" style="88" bestFit="1" customWidth="1"/>
    <col min="12794" max="12795" width="10.875" style="88" bestFit="1" customWidth="1"/>
    <col min="12796" max="12796" width="6.25" style="88" bestFit="1" customWidth="1"/>
    <col min="12797" max="12797" width="8.875" style="88" bestFit="1" customWidth="1"/>
    <col min="12798" max="12798" width="13.875" style="88" bestFit="1" customWidth="1"/>
    <col min="12799" max="12799" width="13.25" style="88" bestFit="1" customWidth="1"/>
    <col min="12800" max="12800" width="16" style="88" bestFit="1" customWidth="1"/>
    <col min="12801" max="12801" width="11.625" style="88" bestFit="1" customWidth="1"/>
    <col min="12802" max="12802" width="16.875" style="88" customWidth="1"/>
    <col min="12803" max="12803" width="13.25" style="88" customWidth="1"/>
    <col min="12804" max="12804" width="18.375" style="88" bestFit="1" customWidth="1"/>
    <col min="12805" max="12805" width="15" style="88" bestFit="1" customWidth="1"/>
    <col min="12806" max="12806" width="14.75" style="88" bestFit="1" customWidth="1"/>
    <col min="12807" max="12807" width="14.625" style="88" bestFit="1" customWidth="1"/>
    <col min="12808" max="12808" width="13.75" style="88" bestFit="1" customWidth="1"/>
    <col min="12809" max="12809" width="14.25" style="88" bestFit="1" customWidth="1"/>
    <col min="12810" max="12810" width="15.125" style="88" customWidth="1"/>
    <col min="12811" max="12811" width="20.5" style="88" bestFit="1" customWidth="1"/>
    <col min="12812" max="12812" width="27.875" style="88" bestFit="1" customWidth="1"/>
    <col min="12813" max="12813" width="6.875" style="88" bestFit="1" customWidth="1"/>
    <col min="12814" max="12814" width="5" style="88" bestFit="1" customWidth="1"/>
    <col min="12815" max="12815" width="8" style="88" bestFit="1" customWidth="1"/>
    <col min="12816" max="12816" width="11.875" style="88" bestFit="1" customWidth="1"/>
    <col min="12817" max="13045" width="9" style="88"/>
    <col min="13046" max="13046" width="3.875" style="88" bestFit="1" customWidth="1"/>
    <col min="13047" max="13047" width="16" style="88" bestFit="1" customWidth="1"/>
    <col min="13048" max="13048" width="16.625" style="88" bestFit="1" customWidth="1"/>
    <col min="13049" max="13049" width="13.5" style="88" bestFit="1" customWidth="1"/>
    <col min="13050" max="13051" width="10.875" style="88" bestFit="1" customWidth="1"/>
    <col min="13052" max="13052" width="6.25" style="88" bestFit="1" customWidth="1"/>
    <col min="13053" max="13053" width="8.875" style="88" bestFit="1" customWidth="1"/>
    <col min="13054" max="13054" width="13.875" style="88" bestFit="1" customWidth="1"/>
    <col min="13055" max="13055" width="13.25" style="88" bestFit="1" customWidth="1"/>
    <col min="13056" max="13056" width="16" style="88" bestFit="1" customWidth="1"/>
    <col min="13057" max="13057" width="11.625" style="88" bestFit="1" customWidth="1"/>
    <col min="13058" max="13058" width="16.875" style="88" customWidth="1"/>
    <col min="13059" max="13059" width="13.25" style="88" customWidth="1"/>
    <col min="13060" max="13060" width="18.375" style="88" bestFit="1" customWidth="1"/>
    <col min="13061" max="13061" width="15" style="88" bestFit="1" customWidth="1"/>
    <col min="13062" max="13062" width="14.75" style="88" bestFit="1" customWidth="1"/>
    <col min="13063" max="13063" width="14.625" style="88" bestFit="1" customWidth="1"/>
    <col min="13064" max="13064" width="13.75" style="88" bestFit="1" customWidth="1"/>
    <col min="13065" max="13065" width="14.25" style="88" bestFit="1" customWidth="1"/>
    <col min="13066" max="13066" width="15.125" style="88" customWidth="1"/>
    <col min="13067" max="13067" width="20.5" style="88" bestFit="1" customWidth="1"/>
    <col min="13068" max="13068" width="27.875" style="88" bestFit="1" customWidth="1"/>
    <col min="13069" max="13069" width="6.875" style="88" bestFit="1" customWidth="1"/>
    <col min="13070" max="13070" width="5" style="88" bestFit="1" customWidth="1"/>
    <col min="13071" max="13071" width="8" style="88" bestFit="1" customWidth="1"/>
    <col min="13072" max="13072" width="11.875" style="88" bestFit="1" customWidth="1"/>
    <col min="13073" max="13301" width="9" style="88"/>
    <col min="13302" max="13302" width="3.875" style="88" bestFit="1" customWidth="1"/>
    <col min="13303" max="13303" width="16" style="88" bestFit="1" customWidth="1"/>
    <col min="13304" max="13304" width="16.625" style="88" bestFit="1" customWidth="1"/>
    <col min="13305" max="13305" width="13.5" style="88" bestFit="1" customWidth="1"/>
    <col min="13306" max="13307" width="10.875" style="88" bestFit="1" customWidth="1"/>
    <col min="13308" max="13308" width="6.25" style="88" bestFit="1" customWidth="1"/>
    <col min="13309" max="13309" width="8.875" style="88" bestFit="1" customWidth="1"/>
    <col min="13310" max="13310" width="13.875" style="88" bestFit="1" customWidth="1"/>
    <col min="13311" max="13311" width="13.25" style="88" bestFit="1" customWidth="1"/>
    <col min="13312" max="13312" width="16" style="88" bestFit="1" customWidth="1"/>
    <col min="13313" max="13313" width="11.625" style="88" bestFit="1" customWidth="1"/>
    <col min="13314" max="13314" width="16.875" style="88" customWidth="1"/>
    <col min="13315" max="13315" width="13.25" style="88" customWidth="1"/>
    <col min="13316" max="13316" width="18.375" style="88" bestFit="1" customWidth="1"/>
    <col min="13317" max="13317" width="15" style="88" bestFit="1" customWidth="1"/>
    <col min="13318" max="13318" width="14.75" style="88" bestFit="1" customWidth="1"/>
    <col min="13319" max="13319" width="14.625" style="88" bestFit="1" customWidth="1"/>
    <col min="13320" max="13320" width="13.75" style="88" bestFit="1" customWidth="1"/>
    <col min="13321" max="13321" width="14.25" style="88" bestFit="1" customWidth="1"/>
    <col min="13322" max="13322" width="15.125" style="88" customWidth="1"/>
    <col min="13323" max="13323" width="20.5" style="88" bestFit="1" customWidth="1"/>
    <col min="13324" max="13324" width="27.875" style="88" bestFit="1" customWidth="1"/>
    <col min="13325" max="13325" width="6.875" style="88" bestFit="1" customWidth="1"/>
    <col min="13326" max="13326" width="5" style="88" bestFit="1" customWidth="1"/>
    <col min="13327" max="13327" width="8" style="88" bestFit="1" customWidth="1"/>
    <col min="13328" max="13328" width="11.875" style="88" bestFit="1" customWidth="1"/>
    <col min="13329" max="13557" width="9" style="88"/>
    <col min="13558" max="13558" width="3.875" style="88" bestFit="1" customWidth="1"/>
    <col min="13559" max="13559" width="16" style="88" bestFit="1" customWidth="1"/>
    <col min="13560" max="13560" width="16.625" style="88" bestFit="1" customWidth="1"/>
    <col min="13561" max="13561" width="13.5" style="88" bestFit="1" customWidth="1"/>
    <col min="13562" max="13563" width="10.875" style="88" bestFit="1" customWidth="1"/>
    <col min="13564" max="13564" width="6.25" style="88" bestFit="1" customWidth="1"/>
    <col min="13565" max="13565" width="8.875" style="88" bestFit="1" customWidth="1"/>
    <col min="13566" max="13566" width="13.875" style="88" bestFit="1" customWidth="1"/>
    <col min="13567" max="13567" width="13.25" style="88" bestFit="1" customWidth="1"/>
    <col min="13568" max="13568" width="16" style="88" bestFit="1" customWidth="1"/>
    <col min="13569" max="13569" width="11.625" style="88" bestFit="1" customWidth="1"/>
    <col min="13570" max="13570" width="16.875" style="88" customWidth="1"/>
    <col min="13571" max="13571" width="13.25" style="88" customWidth="1"/>
    <col min="13572" max="13572" width="18.375" style="88" bestFit="1" customWidth="1"/>
    <col min="13573" max="13573" width="15" style="88" bestFit="1" customWidth="1"/>
    <col min="13574" max="13574" width="14.75" style="88" bestFit="1" customWidth="1"/>
    <col min="13575" max="13575" width="14.625" style="88" bestFit="1" customWidth="1"/>
    <col min="13576" max="13576" width="13.75" style="88" bestFit="1" customWidth="1"/>
    <col min="13577" max="13577" width="14.25" style="88" bestFit="1" customWidth="1"/>
    <col min="13578" max="13578" width="15.125" style="88" customWidth="1"/>
    <col min="13579" max="13579" width="20.5" style="88" bestFit="1" customWidth="1"/>
    <col min="13580" max="13580" width="27.875" style="88" bestFit="1" customWidth="1"/>
    <col min="13581" max="13581" width="6.875" style="88" bestFit="1" customWidth="1"/>
    <col min="13582" max="13582" width="5" style="88" bestFit="1" customWidth="1"/>
    <col min="13583" max="13583" width="8" style="88" bestFit="1" customWidth="1"/>
    <col min="13584" max="13584" width="11.875" style="88" bestFit="1" customWidth="1"/>
    <col min="13585" max="13813" width="9" style="88"/>
    <col min="13814" max="13814" width="3.875" style="88" bestFit="1" customWidth="1"/>
    <col min="13815" max="13815" width="16" style="88" bestFit="1" customWidth="1"/>
    <col min="13816" max="13816" width="16.625" style="88" bestFit="1" customWidth="1"/>
    <col min="13817" max="13817" width="13.5" style="88" bestFit="1" customWidth="1"/>
    <col min="13818" max="13819" width="10.875" style="88" bestFit="1" customWidth="1"/>
    <col min="13820" max="13820" width="6.25" style="88" bestFit="1" customWidth="1"/>
    <col min="13821" max="13821" width="8.875" style="88" bestFit="1" customWidth="1"/>
    <col min="13822" max="13822" width="13.875" style="88" bestFit="1" customWidth="1"/>
    <col min="13823" max="13823" width="13.25" style="88" bestFit="1" customWidth="1"/>
    <col min="13824" max="13824" width="16" style="88" bestFit="1" customWidth="1"/>
    <col min="13825" max="13825" width="11.625" style="88" bestFit="1" customWidth="1"/>
    <col min="13826" max="13826" width="16.875" style="88" customWidth="1"/>
    <col min="13827" max="13827" width="13.25" style="88" customWidth="1"/>
    <col min="13828" max="13828" width="18.375" style="88" bestFit="1" customWidth="1"/>
    <col min="13829" max="13829" width="15" style="88" bestFit="1" customWidth="1"/>
    <col min="13830" max="13830" width="14.75" style="88" bestFit="1" customWidth="1"/>
    <col min="13831" max="13831" width="14.625" style="88" bestFit="1" customWidth="1"/>
    <col min="13832" max="13832" width="13.75" style="88" bestFit="1" customWidth="1"/>
    <col min="13833" max="13833" width="14.25" style="88" bestFit="1" customWidth="1"/>
    <col min="13834" max="13834" width="15.125" style="88" customWidth="1"/>
    <col min="13835" max="13835" width="20.5" style="88" bestFit="1" customWidth="1"/>
    <col min="13836" max="13836" width="27.875" style="88" bestFit="1" customWidth="1"/>
    <col min="13837" max="13837" width="6.875" style="88" bestFit="1" customWidth="1"/>
    <col min="13838" max="13838" width="5" style="88" bestFit="1" customWidth="1"/>
    <col min="13839" max="13839" width="8" style="88" bestFit="1" customWidth="1"/>
    <col min="13840" max="13840" width="11.875" style="88" bestFit="1" customWidth="1"/>
    <col min="13841" max="14069" width="9" style="88"/>
    <col min="14070" max="14070" width="3.875" style="88" bestFit="1" customWidth="1"/>
    <col min="14071" max="14071" width="16" style="88" bestFit="1" customWidth="1"/>
    <col min="14072" max="14072" width="16.625" style="88" bestFit="1" customWidth="1"/>
    <col min="14073" max="14073" width="13.5" style="88" bestFit="1" customWidth="1"/>
    <col min="14074" max="14075" width="10.875" style="88" bestFit="1" customWidth="1"/>
    <col min="14076" max="14076" width="6.25" style="88" bestFit="1" customWidth="1"/>
    <col min="14077" max="14077" width="8.875" style="88" bestFit="1" customWidth="1"/>
    <col min="14078" max="14078" width="13.875" style="88" bestFit="1" customWidth="1"/>
    <col min="14079" max="14079" width="13.25" style="88" bestFit="1" customWidth="1"/>
    <col min="14080" max="14080" width="16" style="88" bestFit="1" customWidth="1"/>
    <col min="14081" max="14081" width="11.625" style="88" bestFit="1" customWidth="1"/>
    <col min="14082" max="14082" width="16.875" style="88" customWidth="1"/>
    <col min="14083" max="14083" width="13.25" style="88" customWidth="1"/>
    <col min="14084" max="14084" width="18.375" style="88" bestFit="1" customWidth="1"/>
    <col min="14085" max="14085" width="15" style="88" bestFit="1" customWidth="1"/>
    <col min="14086" max="14086" width="14.75" style="88" bestFit="1" customWidth="1"/>
    <col min="14087" max="14087" width="14.625" style="88" bestFit="1" customWidth="1"/>
    <col min="14088" max="14088" width="13.75" style="88" bestFit="1" customWidth="1"/>
    <col min="14089" max="14089" width="14.25" style="88" bestFit="1" customWidth="1"/>
    <col min="14090" max="14090" width="15.125" style="88" customWidth="1"/>
    <col min="14091" max="14091" width="20.5" style="88" bestFit="1" customWidth="1"/>
    <col min="14092" max="14092" width="27.875" style="88" bestFit="1" customWidth="1"/>
    <col min="14093" max="14093" width="6.875" style="88" bestFit="1" customWidth="1"/>
    <col min="14094" max="14094" width="5" style="88" bestFit="1" customWidth="1"/>
    <col min="14095" max="14095" width="8" style="88" bestFit="1" customWidth="1"/>
    <col min="14096" max="14096" width="11.875" style="88" bestFit="1" customWidth="1"/>
    <col min="14097" max="14325" width="9" style="88"/>
    <col min="14326" max="14326" width="3.875" style="88" bestFit="1" customWidth="1"/>
    <col min="14327" max="14327" width="16" style="88" bestFit="1" customWidth="1"/>
    <col min="14328" max="14328" width="16.625" style="88" bestFit="1" customWidth="1"/>
    <col min="14329" max="14329" width="13.5" style="88" bestFit="1" customWidth="1"/>
    <col min="14330" max="14331" width="10.875" style="88" bestFit="1" customWidth="1"/>
    <col min="14332" max="14332" width="6.25" style="88" bestFit="1" customWidth="1"/>
    <col min="14333" max="14333" width="8.875" style="88" bestFit="1" customWidth="1"/>
    <col min="14334" max="14334" width="13.875" style="88" bestFit="1" customWidth="1"/>
    <col min="14335" max="14335" width="13.25" style="88" bestFit="1" customWidth="1"/>
    <col min="14336" max="14336" width="16" style="88" bestFit="1" customWidth="1"/>
    <col min="14337" max="14337" width="11.625" style="88" bestFit="1" customWidth="1"/>
    <col min="14338" max="14338" width="16.875" style="88" customWidth="1"/>
    <col min="14339" max="14339" width="13.25" style="88" customWidth="1"/>
    <col min="14340" max="14340" width="18.375" style="88" bestFit="1" customWidth="1"/>
    <col min="14341" max="14341" width="15" style="88" bestFit="1" customWidth="1"/>
    <col min="14342" max="14342" width="14.75" style="88" bestFit="1" customWidth="1"/>
    <col min="14343" max="14343" width="14.625" style="88" bestFit="1" customWidth="1"/>
    <col min="14344" max="14344" width="13.75" style="88" bestFit="1" customWidth="1"/>
    <col min="14345" max="14345" width="14.25" style="88" bestFit="1" customWidth="1"/>
    <col min="14346" max="14346" width="15.125" style="88" customWidth="1"/>
    <col min="14347" max="14347" width="20.5" style="88" bestFit="1" customWidth="1"/>
    <col min="14348" max="14348" width="27.875" style="88" bestFit="1" customWidth="1"/>
    <col min="14349" max="14349" width="6.875" style="88" bestFit="1" customWidth="1"/>
    <col min="14350" max="14350" width="5" style="88" bestFit="1" customWidth="1"/>
    <col min="14351" max="14351" width="8" style="88" bestFit="1" customWidth="1"/>
    <col min="14352" max="14352" width="11.875" style="88" bestFit="1" customWidth="1"/>
    <col min="14353" max="14581" width="9" style="88"/>
    <col min="14582" max="14582" width="3.875" style="88" bestFit="1" customWidth="1"/>
    <col min="14583" max="14583" width="16" style="88" bestFit="1" customWidth="1"/>
    <col min="14584" max="14584" width="16.625" style="88" bestFit="1" customWidth="1"/>
    <col min="14585" max="14585" width="13.5" style="88" bestFit="1" customWidth="1"/>
    <col min="14586" max="14587" width="10.875" style="88" bestFit="1" customWidth="1"/>
    <col min="14588" max="14588" width="6.25" style="88" bestFit="1" customWidth="1"/>
    <col min="14589" max="14589" width="8.875" style="88" bestFit="1" customWidth="1"/>
    <col min="14590" max="14590" width="13.875" style="88" bestFit="1" customWidth="1"/>
    <col min="14591" max="14591" width="13.25" style="88" bestFit="1" customWidth="1"/>
    <col min="14592" max="14592" width="16" style="88" bestFit="1" customWidth="1"/>
    <col min="14593" max="14593" width="11.625" style="88" bestFit="1" customWidth="1"/>
    <col min="14594" max="14594" width="16.875" style="88" customWidth="1"/>
    <col min="14595" max="14595" width="13.25" style="88" customWidth="1"/>
    <col min="14596" max="14596" width="18.375" style="88" bestFit="1" customWidth="1"/>
    <col min="14597" max="14597" width="15" style="88" bestFit="1" customWidth="1"/>
    <col min="14598" max="14598" width="14.75" style="88" bestFit="1" customWidth="1"/>
    <col min="14599" max="14599" width="14.625" style="88" bestFit="1" customWidth="1"/>
    <col min="14600" max="14600" width="13.75" style="88" bestFit="1" customWidth="1"/>
    <col min="14601" max="14601" width="14.25" style="88" bestFit="1" customWidth="1"/>
    <col min="14602" max="14602" width="15.125" style="88" customWidth="1"/>
    <col min="14603" max="14603" width="20.5" style="88" bestFit="1" customWidth="1"/>
    <col min="14604" max="14604" width="27.875" style="88" bestFit="1" customWidth="1"/>
    <col min="14605" max="14605" width="6.875" style="88" bestFit="1" customWidth="1"/>
    <col min="14606" max="14606" width="5" style="88" bestFit="1" customWidth="1"/>
    <col min="14607" max="14607" width="8" style="88" bestFit="1" customWidth="1"/>
    <col min="14608" max="14608" width="11.875" style="88" bestFit="1" customWidth="1"/>
    <col min="14609" max="14837" width="9" style="88"/>
    <col min="14838" max="14838" width="3.875" style="88" bestFit="1" customWidth="1"/>
    <col min="14839" max="14839" width="16" style="88" bestFit="1" customWidth="1"/>
    <col min="14840" max="14840" width="16.625" style="88" bestFit="1" customWidth="1"/>
    <col min="14841" max="14841" width="13.5" style="88" bestFit="1" customWidth="1"/>
    <col min="14842" max="14843" width="10.875" style="88" bestFit="1" customWidth="1"/>
    <col min="14844" max="14844" width="6.25" style="88" bestFit="1" customWidth="1"/>
    <col min="14845" max="14845" width="8.875" style="88" bestFit="1" customWidth="1"/>
    <col min="14846" max="14846" width="13.875" style="88" bestFit="1" customWidth="1"/>
    <col min="14847" max="14847" width="13.25" style="88" bestFit="1" customWidth="1"/>
    <col min="14848" max="14848" width="16" style="88" bestFit="1" customWidth="1"/>
    <col min="14849" max="14849" width="11.625" style="88" bestFit="1" customWidth="1"/>
    <col min="14850" max="14850" width="16.875" style="88" customWidth="1"/>
    <col min="14851" max="14851" width="13.25" style="88" customWidth="1"/>
    <col min="14852" max="14852" width="18.375" style="88" bestFit="1" customWidth="1"/>
    <col min="14853" max="14853" width="15" style="88" bestFit="1" customWidth="1"/>
    <col min="14854" max="14854" width="14.75" style="88" bestFit="1" customWidth="1"/>
    <col min="14855" max="14855" width="14.625" style="88" bestFit="1" customWidth="1"/>
    <col min="14856" max="14856" width="13.75" style="88" bestFit="1" customWidth="1"/>
    <col min="14857" max="14857" width="14.25" style="88" bestFit="1" customWidth="1"/>
    <col min="14858" max="14858" width="15.125" style="88" customWidth="1"/>
    <col min="14859" max="14859" width="20.5" style="88" bestFit="1" customWidth="1"/>
    <col min="14860" max="14860" width="27.875" style="88" bestFit="1" customWidth="1"/>
    <col min="14861" max="14861" width="6.875" style="88" bestFit="1" customWidth="1"/>
    <col min="14862" max="14862" width="5" style="88" bestFit="1" customWidth="1"/>
    <col min="14863" max="14863" width="8" style="88" bestFit="1" customWidth="1"/>
    <col min="14864" max="14864" width="11.875" style="88" bestFit="1" customWidth="1"/>
    <col min="14865" max="15093" width="9" style="88"/>
    <col min="15094" max="15094" width="3.875" style="88" bestFit="1" customWidth="1"/>
    <col min="15095" max="15095" width="16" style="88" bestFit="1" customWidth="1"/>
    <col min="15096" max="15096" width="16.625" style="88" bestFit="1" customWidth="1"/>
    <col min="15097" max="15097" width="13.5" style="88" bestFit="1" customWidth="1"/>
    <col min="15098" max="15099" width="10.875" style="88" bestFit="1" customWidth="1"/>
    <col min="15100" max="15100" width="6.25" style="88" bestFit="1" customWidth="1"/>
    <col min="15101" max="15101" width="8.875" style="88" bestFit="1" customWidth="1"/>
    <col min="15102" max="15102" width="13.875" style="88" bestFit="1" customWidth="1"/>
    <col min="15103" max="15103" width="13.25" style="88" bestFit="1" customWidth="1"/>
    <col min="15104" max="15104" width="16" style="88" bestFit="1" customWidth="1"/>
    <col min="15105" max="15105" width="11.625" style="88" bestFit="1" customWidth="1"/>
    <col min="15106" max="15106" width="16.875" style="88" customWidth="1"/>
    <col min="15107" max="15107" width="13.25" style="88" customWidth="1"/>
    <col min="15108" max="15108" width="18.375" style="88" bestFit="1" customWidth="1"/>
    <col min="15109" max="15109" width="15" style="88" bestFit="1" customWidth="1"/>
    <col min="15110" max="15110" width="14.75" style="88" bestFit="1" customWidth="1"/>
    <col min="15111" max="15111" width="14.625" style="88" bestFit="1" customWidth="1"/>
    <col min="15112" max="15112" width="13.75" style="88" bestFit="1" customWidth="1"/>
    <col min="15113" max="15113" width="14.25" style="88" bestFit="1" customWidth="1"/>
    <col min="15114" max="15114" width="15.125" style="88" customWidth="1"/>
    <col min="15115" max="15115" width="20.5" style="88" bestFit="1" customWidth="1"/>
    <col min="15116" max="15116" width="27.875" style="88" bestFit="1" customWidth="1"/>
    <col min="15117" max="15117" width="6.875" style="88" bestFit="1" customWidth="1"/>
    <col min="15118" max="15118" width="5" style="88" bestFit="1" customWidth="1"/>
    <col min="15119" max="15119" width="8" style="88" bestFit="1" customWidth="1"/>
    <col min="15120" max="15120" width="11.875" style="88" bestFit="1" customWidth="1"/>
    <col min="15121" max="15349" width="9" style="88"/>
    <col min="15350" max="15350" width="3.875" style="88" bestFit="1" customWidth="1"/>
    <col min="15351" max="15351" width="16" style="88" bestFit="1" customWidth="1"/>
    <col min="15352" max="15352" width="16.625" style="88" bestFit="1" customWidth="1"/>
    <col min="15353" max="15353" width="13.5" style="88" bestFit="1" customWidth="1"/>
    <col min="15354" max="15355" width="10.875" style="88" bestFit="1" customWidth="1"/>
    <col min="15356" max="15356" width="6.25" style="88" bestFit="1" customWidth="1"/>
    <col min="15357" max="15357" width="8.875" style="88" bestFit="1" customWidth="1"/>
    <col min="15358" max="15358" width="13.875" style="88" bestFit="1" customWidth="1"/>
    <col min="15359" max="15359" width="13.25" style="88" bestFit="1" customWidth="1"/>
    <col min="15360" max="15360" width="16" style="88" bestFit="1" customWidth="1"/>
    <col min="15361" max="15361" width="11.625" style="88" bestFit="1" customWidth="1"/>
    <col min="15362" max="15362" width="16.875" style="88" customWidth="1"/>
    <col min="15363" max="15363" width="13.25" style="88" customWidth="1"/>
    <col min="15364" max="15364" width="18.375" style="88" bestFit="1" customWidth="1"/>
    <col min="15365" max="15365" width="15" style="88" bestFit="1" customWidth="1"/>
    <col min="15366" max="15366" width="14.75" style="88" bestFit="1" customWidth="1"/>
    <col min="15367" max="15367" width="14.625" style="88" bestFit="1" customWidth="1"/>
    <col min="15368" max="15368" width="13.75" style="88" bestFit="1" customWidth="1"/>
    <col min="15369" max="15369" width="14.25" style="88" bestFit="1" customWidth="1"/>
    <col min="15370" max="15370" width="15.125" style="88" customWidth="1"/>
    <col min="15371" max="15371" width="20.5" style="88" bestFit="1" customWidth="1"/>
    <col min="15372" max="15372" width="27.875" style="88" bestFit="1" customWidth="1"/>
    <col min="15373" max="15373" width="6.875" style="88" bestFit="1" customWidth="1"/>
    <col min="15374" max="15374" width="5" style="88" bestFit="1" customWidth="1"/>
    <col min="15375" max="15375" width="8" style="88" bestFit="1" customWidth="1"/>
    <col min="15376" max="15376" width="11.875" style="88" bestFit="1" customWidth="1"/>
    <col min="15377" max="15605" width="9" style="88"/>
    <col min="15606" max="15606" width="3.875" style="88" bestFit="1" customWidth="1"/>
    <col min="15607" max="15607" width="16" style="88" bestFit="1" customWidth="1"/>
    <col min="15608" max="15608" width="16.625" style="88" bestFit="1" customWidth="1"/>
    <col min="15609" max="15609" width="13.5" style="88" bestFit="1" customWidth="1"/>
    <col min="15610" max="15611" width="10.875" style="88" bestFit="1" customWidth="1"/>
    <col min="15612" max="15612" width="6.25" style="88" bestFit="1" customWidth="1"/>
    <col min="15613" max="15613" width="8.875" style="88" bestFit="1" customWidth="1"/>
    <col min="15614" max="15614" width="13.875" style="88" bestFit="1" customWidth="1"/>
    <col min="15615" max="15615" width="13.25" style="88" bestFit="1" customWidth="1"/>
    <col min="15616" max="15616" width="16" style="88" bestFit="1" customWidth="1"/>
    <col min="15617" max="15617" width="11.625" style="88" bestFit="1" customWidth="1"/>
    <col min="15618" max="15618" width="16.875" style="88" customWidth="1"/>
    <col min="15619" max="15619" width="13.25" style="88" customWidth="1"/>
    <col min="15620" max="15620" width="18.375" style="88" bestFit="1" customWidth="1"/>
    <col min="15621" max="15621" width="15" style="88" bestFit="1" customWidth="1"/>
    <col min="15622" max="15622" width="14.75" style="88" bestFit="1" customWidth="1"/>
    <col min="15623" max="15623" width="14.625" style="88" bestFit="1" customWidth="1"/>
    <col min="15624" max="15624" width="13.75" style="88" bestFit="1" customWidth="1"/>
    <col min="15625" max="15625" width="14.25" style="88" bestFit="1" customWidth="1"/>
    <col min="15626" max="15626" width="15.125" style="88" customWidth="1"/>
    <col min="15627" max="15627" width="20.5" style="88" bestFit="1" customWidth="1"/>
    <col min="15628" max="15628" width="27.875" style="88" bestFit="1" customWidth="1"/>
    <col min="15629" max="15629" width="6.875" style="88" bestFit="1" customWidth="1"/>
    <col min="15630" max="15630" width="5" style="88" bestFit="1" customWidth="1"/>
    <col min="15631" max="15631" width="8" style="88" bestFit="1" customWidth="1"/>
    <col min="15632" max="15632" width="11.875" style="88" bestFit="1" customWidth="1"/>
    <col min="15633" max="15861" width="9" style="88"/>
    <col min="15862" max="15862" width="3.875" style="88" bestFit="1" customWidth="1"/>
    <col min="15863" max="15863" width="16" style="88" bestFit="1" customWidth="1"/>
    <col min="15864" max="15864" width="16.625" style="88" bestFit="1" customWidth="1"/>
    <col min="15865" max="15865" width="13.5" style="88" bestFit="1" customWidth="1"/>
    <col min="15866" max="15867" width="10.875" style="88" bestFit="1" customWidth="1"/>
    <col min="15868" max="15868" width="6.25" style="88" bestFit="1" customWidth="1"/>
    <col min="15869" max="15869" width="8.875" style="88" bestFit="1" customWidth="1"/>
    <col min="15870" max="15870" width="13.875" style="88" bestFit="1" customWidth="1"/>
    <col min="15871" max="15871" width="13.25" style="88" bestFit="1" customWidth="1"/>
    <col min="15872" max="15872" width="16" style="88" bestFit="1" customWidth="1"/>
    <col min="15873" max="15873" width="11.625" style="88" bestFit="1" customWidth="1"/>
    <col min="15874" max="15874" width="16.875" style="88" customWidth="1"/>
    <col min="15875" max="15875" width="13.25" style="88" customWidth="1"/>
    <col min="15876" max="15876" width="18.375" style="88" bestFit="1" customWidth="1"/>
    <col min="15877" max="15877" width="15" style="88" bestFit="1" customWidth="1"/>
    <col min="15878" max="15878" width="14.75" style="88" bestFit="1" customWidth="1"/>
    <col min="15879" max="15879" width="14.625" style="88" bestFit="1" customWidth="1"/>
    <col min="15880" max="15880" width="13.75" style="88" bestFit="1" customWidth="1"/>
    <col min="15881" max="15881" width="14.25" style="88" bestFit="1" customWidth="1"/>
    <col min="15882" max="15882" width="15.125" style="88" customWidth="1"/>
    <col min="15883" max="15883" width="20.5" style="88" bestFit="1" customWidth="1"/>
    <col min="15884" max="15884" width="27.875" style="88" bestFit="1" customWidth="1"/>
    <col min="15885" max="15885" width="6.875" style="88" bestFit="1" customWidth="1"/>
    <col min="15886" max="15886" width="5" style="88" bestFit="1" customWidth="1"/>
    <col min="15887" max="15887" width="8" style="88" bestFit="1" customWidth="1"/>
    <col min="15888" max="15888" width="11.875" style="88" bestFit="1" customWidth="1"/>
    <col min="15889" max="16117" width="9" style="88"/>
    <col min="16118" max="16118" width="3.875" style="88" bestFit="1" customWidth="1"/>
    <col min="16119" max="16119" width="16" style="88" bestFit="1" customWidth="1"/>
    <col min="16120" max="16120" width="16.625" style="88" bestFit="1" customWidth="1"/>
    <col min="16121" max="16121" width="13.5" style="88" bestFit="1" customWidth="1"/>
    <col min="16122" max="16123" width="10.875" style="88" bestFit="1" customWidth="1"/>
    <col min="16124" max="16124" width="6.25" style="88" bestFit="1" customWidth="1"/>
    <col min="16125" max="16125" width="8.875" style="88" bestFit="1" customWidth="1"/>
    <col min="16126" max="16126" width="13.875" style="88" bestFit="1" customWidth="1"/>
    <col min="16127" max="16127" width="13.25" style="88" bestFit="1" customWidth="1"/>
    <col min="16128" max="16128" width="16" style="88" bestFit="1" customWidth="1"/>
    <col min="16129" max="16129" width="11.625" style="88" bestFit="1" customWidth="1"/>
    <col min="16130" max="16130" width="16.875" style="88" customWidth="1"/>
    <col min="16131" max="16131" width="13.25" style="88" customWidth="1"/>
    <col min="16132" max="16132" width="18.375" style="88" bestFit="1" customWidth="1"/>
    <col min="16133" max="16133" width="15" style="88" bestFit="1" customWidth="1"/>
    <col min="16134" max="16134" width="14.75" style="88" bestFit="1" customWidth="1"/>
    <col min="16135" max="16135" width="14.625" style="88" bestFit="1" customWidth="1"/>
    <col min="16136" max="16136" width="13.75" style="88" bestFit="1" customWidth="1"/>
    <col min="16137" max="16137" width="14.25" style="88" bestFit="1" customWidth="1"/>
    <col min="16138" max="16138" width="15.125" style="88" customWidth="1"/>
    <col min="16139" max="16139" width="20.5" style="88" bestFit="1" customWidth="1"/>
    <col min="16140" max="16140" width="27.875" style="88" bestFit="1" customWidth="1"/>
    <col min="16141" max="16141" width="6.875" style="88" bestFit="1" customWidth="1"/>
    <col min="16142" max="16142" width="5" style="88" bestFit="1" customWidth="1"/>
    <col min="16143" max="16143" width="8" style="88" bestFit="1" customWidth="1"/>
    <col min="16144" max="16144" width="11.875" style="88" bestFit="1" customWidth="1"/>
    <col min="16145" max="16384" width="9" style="88"/>
  </cols>
  <sheetData>
    <row r="1" spans="1:26" ht="18.75">
      <c r="L1" s="23" t="s">
        <v>359</v>
      </c>
    </row>
    <row r="2" spans="1:26" ht="18.75">
      <c r="L2" s="14" t="s">
        <v>1</v>
      </c>
    </row>
    <row r="3" spans="1:26" ht="18.75">
      <c r="J3" s="348" t="s">
        <v>658</v>
      </c>
      <c r="K3" s="348"/>
      <c r="L3" s="348"/>
      <c r="M3" s="216"/>
    </row>
    <row r="4" spans="1:26" s="103" customFormat="1" ht="16.5">
      <c r="A4" s="471" t="s">
        <v>387</v>
      </c>
      <c r="B4" s="471"/>
      <c r="C4" s="471"/>
      <c r="D4" s="471"/>
      <c r="E4" s="471"/>
      <c r="F4" s="471"/>
      <c r="G4" s="471"/>
      <c r="H4" s="471"/>
      <c r="I4" s="471"/>
      <c r="J4" s="471"/>
      <c r="K4" s="471"/>
      <c r="L4" s="471"/>
      <c r="M4" s="7"/>
      <c r="N4" s="7"/>
      <c r="O4" s="7"/>
      <c r="P4" s="7"/>
      <c r="Q4" s="7"/>
      <c r="R4" s="7"/>
    </row>
    <row r="5" spans="1:26" s="103" customFormat="1" ht="16.5">
      <c r="A5" s="122"/>
      <c r="B5" s="122"/>
      <c r="C5" s="122"/>
      <c r="D5" s="122"/>
      <c r="E5" s="122"/>
      <c r="F5" s="122"/>
      <c r="G5" s="122"/>
      <c r="H5" s="122"/>
      <c r="I5" s="122"/>
      <c r="J5" s="122"/>
      <c r="K5" s="122"/>
      <c r="L5" s="122"/>
      <c r="M5" s="7"/>
      <c r="N5" s="7"/>
      <c r="O5" s="7"/>
      <c r="P5" s="7"/>
      <c r="Q5" s="7"/>
      <c r="R5" s="7"/>
    </row>
    <row r="6" spans="1:26" ht="15.75">
      <c r="A6" s="451" t="s">
        <v>166</v>
      </c>
      <c r="B6" s="451"/>
      <c r="C6" s="451"/>
      <c r="D6" s="451"/>
      <c r="E6" s="451"/>
      <c r="F6" s="451"/>
      <c r="G6" s="451"/>
      <c r="H6" s="451"/>
      <c r="I6" s="451"/>
      <c r="J6" s="451"/>
      <c r="K6" s="451"/>
      <c r="L6" s="451"/>
      <c r="M6" s="96"/>
      <c r="N6" s="96"/>
      <c r="O6" s="96"/>
      <c r="P6" s="96"/>
      <c r="Q6" s="96"/>
      <c r="R6" s="96"/>
      <c r="S6" s="96"/>
      <c r="T6" s="96"/>
      <c r="U6" s="96"/>
      <c r="V6" s="96"/>
      <c r="W6" s="96"/>
      <c r="X6" s="96"/>
      <c r="Y6" s="96"/>
    </row>
    <row r="7" spans="1:26" ht="15.75">
      <c r="A7" s="370" t="s">
        <v>316</v>
      </c>
      <c r="B7" s="370"/>
      <c r="C7" s="370"/>
      <c r="D7" s="370"/>
      <c r="E7" s="370"/>
      <c r="F7" s="370"/>
      <c r="G7" s="370"/>
      <c r="H7" s="370"/>
      <c r="I7" s="370"/>
      <c r="J7" s="370"/>
      <c r="K7" s="370"/>
      <c r="L7" s="370"/>
      <c r="M7" s="91"/>
      <c r="N7" s="91"/>
      <c r="O7" s="91"/>
      <c r="P7" s="91"/>
      <c r="Q7" s="91"/>
      <c r="R7" s="91"/>
      <c r="S7" s="91"/>
      <c r="T7" s="91"/>
      <c r="U7" s="91"/>
      <c r="V7" s="91"/>
      <c r="W7" s="91"/>
      <c r="X7" s="91"/>
      <c r="Y7" s="91"/>
    </row>
    <row r="8" spans="1:26" ht="15.75">
      <c r="A8" s="370"/>
      <c r="B8" s="370"/>
      <c r="C8" s="370"/>
      <c r="D8" s="370"/>
      <c r="E8" s="370"/>
      <c r="F8" s="370"/>
      <c r="G8" s="370"/>
      <c r="H8" s="370"/>
      <c r="I8" s="370"/>
      <c r="J8" s="370"/>
      <c r="K8" s="370"/>
      <c r="L8" s="370"/>
      <c r="M8" s="91"/>
      <c r="N8" s="91"/>
      <c r="O8" s="91"/>
      <c r="P8" s="91"/>
      <c r="Q8" s="91"/>
      <c r="R8" s="91"/>
      <c r="S8" s="91"/>
      <c r="T8" s="91"/>
      <c r="U8" s="91"/>
      <c r="V8" s="91"/>
      <c r="W8" s="91"/>
      <c r="X8" s="91"/>
      <c r="Y8" s="91"/>
    </row>
    <row r="9" spans="1:26" ht="16.5">
      <c r="A9" s="537" t="s">
        <v>53</v>
      </c>
      <c r="B9" s="537"/>
      <c r="C9" s="537"/>
      <c r="D9" s="537"/>
      <c r="E9" s="537"/>
      <c r="F9" s="537"/>
      <c r="G9" s="537"/>
      <c r="H9" s="537"/>
      <c r="I9" s="537"/>
      <c r="J9" s="537"/>
      <c r="K9" s="537"/>
      <c r="L9" s="537"/>
      <c r="M9" s="11"/>
      <c r="N9" s="11"/>
      <c r="O9" s="11"/>
      <c r="P9" s="11"/>
      <c r="Q9" s="11"/>
      <c r="R9" s="11"/>
      <c r="S9" s="11"/>
      <c r="T9" s="11"/>
      <c r="U9" s="11"/>
      <c r="V9" s="11"/>
      <c r="W9" s="11"/>
      <c r="X9" s="11"/>
      <c r="Y9" s="11"/>
    </row>
    <row r="10" spans="1:26" s="9" customFormat="1" ht="16.5" customHeight="1">
      <c r="A10" s="469"/>
      <c r="B10" s="469"/>
      <c r="C10" s="469"/>
      <c r="D10" s="469"/>
      <c r="E10" s="469"/>
      <c r="F10" s="469"/>
      <c r="G10" s="469"/>
      <c r="H10" s="469"/>
      <c r="I10" s="469"/>
      <c r="J10" s="469"/>
      <c r="K10" s="469"/>
      <c r="L10" s="469"/>
      <c r="M10" s="469"/>
      <c r="N10" s="469"/>
      <c r="O10" s="469"/>
      <c r="P10" s="469"/>
      <c r="Q10" s="469"/>
      <c r="R10" s="469"/>
      <c r="S10" s="469"/>
      <c r="T10" s="469"/>
      <c r="U10" s="469"/>
      <c r="V10" s="469"/>
      <c r="W10" s="469"/>
      <c r="X10" s="469"/>
      <c r="Y10" s="88"/>
      <c r="Z10" s="88"/>
    </row>
    <row r="11" spans="1:26" s="9" customFormat="1" ht="63" customHeight="1">
      <c r="A11" s="489" t="s">
        <v>167</v>
      </c>
      <c r="B11" s="489" t="s">
        <v>31</v>
      </c>
      <c r="C11" s="489" t="s">
        <v>4</v>
      </c>
      <c r="D11" s="540" t="s">
        <v>344</v>
      </c>
      <c r="E11" s="541"/>
      <c r="F11" s="542"/>
      <c r="G11" s="489" t="s">
        <v>347</v>
      </c>
      <c r="H11" s="475" t="s">
        <v>350</v>
      </c>
      <c r="I11" s="475"/>
      <c r="J11" s="475"/>
      <c r="K11" s="475"/>
      <c r="L11" s="475"/>
      <c r="M11" s="473" t="s">
        <v>498</v>
      </c>
      <c r="N11" s="473"/>
      <c r="O11" s="473"/>
      <c r="P11" s="473"/>
      <c r="Q11" s="477" t="s">
        <v>355</v>
      </c>
      <c r="R11" s="483" t="s">
        <v>369</v>
      </c>
      <c r="S11" s="473" t="s">
        <v>370</v>
      </c>
      <c r="T11" s="473"/>
      <c r="U11" s="473"/>
      <c r="V11" s="473"/>
      <c r="W11" s="480" t="s">
        <v>340</v>
      </c>
      <c r="X11" s="482"/>
      <c r="Y11" s="475" t="s">
        <v>373</v>
      </c>
      <c r="Z11" s="88"/>
    </row>
    <row r="12" spans="1:26" s="9" customFormat="1" ht="213.75" customHeight="1">
      <c r="A12" s="490"/>
      <c r="B12" s="490"/>
      <c r="C12" s="490"/>
      <c r="D12" s="475" t="s">
        <v>346</v>
      </c>
      <c r="E12" s="475"/>
      <c r="F12" s="475" t="s">
        <v>371</v>
      </c>
      <c r="G12" s="490"/>
      <c r="H12" s="489" t="s">
        <v>348</v>
      </c>
      <c r="I12" s="475" t="s">
        <v>341</v>
      </c>
      <c r="J12" s="475"/>
      <c r="K12" s="489" t="s">
        <v>349</v>
      </c>
      <c r="L12" s="489" t="s">
        <v>351</v>
      </c>
      <c r="M12" s="483" t="s">
        <v>352</v>
      </c>
      <c r="N12" s="483" t="s">
        <v>353</v>
      </c>
      <c r="O12" s="474" t="s">
        <v>368</v>
      </c>
      <c r="P12" s="474"/>
      <c r="Q12" s="478"/>
      <c r="R12" s="492"/>
      <c r="S12" s="472" t="s">
        <v>356</v>
      </c>
      <c r="T12" s="472"/>
      <c r="U12" s="476" t="s">
        <v>358</v>
      </c>
      <c r="V12" s="476"/>
      <c r="W12" s="538" t="s">
        <v>503</v>
      </c>
      <c r="X12" s="473" t="s">
        <v>342</v>
      </c>
      <c r="Y12" s="475"/>
      <c r="Z12" s="88"/>
    </row>
    <row r="13" spans="1:26" s="9" customFormat="1" ht="43.5" customHeight="1">
      <c r="A13" s="491"/>
      <c r="B13" s="491"/>
      <c r="C13" s="491"/>
      <c r="D13" s="123" t="s">
        <v>89</v>
      </c>
      <c r="E13" s="123" t="s">
        <v>90</v>
      </c>
      <c r="F13" s="475"/>
      <c r="G13" s="491"/>
      <c r="H13" s="491"/>
      <c r="I13" s="125" t="s">
        <v>66</v>
      </c>
      <c r="J13" s="125" t="s">
        <v>67</v>
      </c>
      <c r="K13" s="491"/>
      <c r="L13" s="491"/>
      <c r="M13" s="484"/>
      <c r="N13" s="484"/>
      <c r="O13" s="32" t="s">
        <v>34</v>
      </c>
      <c r="P13" s="32" t="s">
        <v>35</v>
      </c>
      <c r="Q13" s="479"/>
      <c r="R13" s="484"/>
      <c r="S13" s="74" t="s">
        <v>36</v>
      </c>
      <c r="T13" s="74" t="s">
        <v>37</v>
      </c>
      <c r="U13" s="74" t="s">
        <v>36</v>
      </c>
      <c r="V13" s="74" t="s">
        <v>37</v>
      </c>
      <c r="W13" s="539"/>
      <c r="X13" s="473"/>
      <c r="Y13" s="475"/>
      <c r="Z13" s="88"/>
    </row>
    <row r="14" spans="1:26" s="9" customFormat="1" ht="15" customHeight="1">
      <c r="A14" s="39">
        <v>1</v>
      </c>
      <c r="B14" s="39">
        <v>2</v>
      </c>
      <c r="C14" s="39">
        <v>3</v>
      </c>
      <c r="D14" s="39">
        <v>4</v>
      </c>
      <c r="E14" s="39">
        <v>5</v>
      </c>
      <c r="F14" s="39">
        <v>6</v>
      </c>
      <c r="G14" s="39">
        <v>7</v>
      </c>
      <c r="H14" s="39">
        <v>8</v>
      </c>
      <c r="I14" s="39">
        <v>9</v>
      </c>
      <c r="J14" s="39">
        <v>10</v>
      </c>
      <c r="K14" s="39">
        <v>11</v>
      </c>
      <c r="L14" s="39">
        <v>12</v>
      </c>
      <c r="M14" s="39">
        <v>13</v>
      </c>
      <c r="N14" s="39">
        <v>14</v>
      </c>
      <c r="O14" s="39">
        <v>15</v>
      </c>
      <c r="P14" s="39">
        <v>16</v>
      </c>
      <c r="Q14" s="39">
        <v>17</v>
      </c>
      <c r="R14" s="39">
        <v>18</v>
      </c>
      <c r="S14" s="39">
        <v>19</v>
      </c>
      <c r="T14" s="39">
        <v>20</v>
      </c>
      <c r="U14" s="39">
        <v>21</v>
      </c>
      <c r="V14" s="39">
        <v>22</v>
      </c>
      <c r="W14" s="39">
        <v>23</v>
      </c>
      <c r="X14" s="39">
        <v>24</v>
      </c>
      <c r="Y14" s="39">
        <v>25</v>
      </c>
      <c r="Z14" s="88"/>
    </row>
    <row r="15" spans="1:26" s="9" customFormat="1" ht="15.75">
      <c r="A15" s="40" t="s">
        <v>606</v>
      </c>
      <c r="B15" s="197" t="s">
        <v>606</v>
      </c>
      <c r="C15" s="201" t="s">
        <v>606</v>
      </c>
      <c r="D15" s="201" t="s">
        <v>606</v>
      </c>
      <c r="E15" s="201" t="s">
        <v>606</v>
      </c>
      <c r="F15" s="201" t="s">
        <v>606</v>
      </c>
      <c r="G15" s="201" t="s">
        <v>606</v>
      </c>
      <c r="H15" s="201" t="s">
        <v>606</v>
      </c>
      <c r="I15" s="201" t="s">
        <v>606</v>
      </c>
      <c r="J15" s="201" t="s">
        <v>606</v>
      </c>
      <c r="K15" s="201" t="s">
        <v>606</v>
      </c>
      <c r="L15" s="201" t="s">
        <v>606</v>
      </c>
      <c r="M15" s="201" t="s">
        <v>606</v>
      </c>
      <c r="N15" s="201" t="s">
        <v>606</v>
      </c>
      <c r="O15" s="201" t="s">
        <v>606</v>
      </c>
      <c r="P15" s="201" t="s">
        <v>606</v>
      </c>
      <c r="Q15" s="201" t="s">
        <v>606</v>
      </c>
      <c r="R15" s="201" t="s">
        <v>606</v>
      </c>
      <c r="S15" s="201" t="s">
        <v>606</v>
      </c>
      <c r="T15" s="201" t="s">
        <v>606</v>
      </c>
      <c r="U15" s="201" t="s">
        <v>606</v>
      </c>
      <c r="V15" s="201" t="s">
        <v>606</v>
      </c>
      <c r="W15" s="201" t="s">
        <v>606</v>
      </c>
      <c r="X15" s="201" t="s">
        <v>606</v>
      </c>
      <c r="Y15" s="201" t="s">
        <v>606</v>
      </c>
    </row>
    <row r="16" spans="1:26" ht="15.75">
      <c r="A16" s="154"/>
      <c r="B16" s="196"/>
    </row>
  </sheetData>
  <mergeCells count="32">
    <mergeCell ref="J3:L3"/>
    <mergeCell ref="A10:X10"/>
    <mergeCell ref="A11:A13"/>
    <mergeCell ref="B11:B13"/>
    <mergeCell ref="C11:C13"/>
    <mergeCell ref="D11:F11"/>
    <mergeCell ref="G11:G13"/>
    <mergeCell ref="H11:L11"/>
    <mergeCell ref="M11:P11"/>
    <mergeCell ref="Q11:Q13"/>
    <mergeCell ref="W11:X11"/>
    <mergeCell ref="D12:E12"/>
    <mergeCell ref="F12:F13"/>
    <mergeCell ref="H12:H13"/>
    <mergeCell ref="I12:J12"/>
    <mergeCell ref="K12:K13"/>
    <mergeCell ref="L12:L13"/>
    <mergeCell ref="M12:M13"/>
    <mergeCell ref="N12:N13"/>
    <mergeCell ref="O12:P12"/>
    <mergeCell ref="R11:R13"/>
    <mergeCell ref="Y11:Y13"/>
    <mergeCell ref="S12:T12"/>
    <mergeCell ref="U12:V12"/>
    <mergeCell ref="X12:X13"/>
    <mergeCell ref="W12:W13"/>
    <mergeCell ref="S11:V11"/>
    <mergeCell ref="A4:L4"/>
    <mergeCell ref="A9:L9"/>
    <mergeCell ref="A6:L6"/>
    <mergeCell ref="A7:L7"/>
    <mergeCell ref="A8:L8"/>
  </mergeCells>
  <pageMargins left="0.70866141732283472" right="0.70866141732283472" top="0.74803149606299213" bottom="0.74803149606299213" header="0.31496062992125984" footer="0.31496062992125984"/>
  <pageSetup paperSize="8" scale="48" fitToWidth="2" orientation="landscape" r:id="rId1"/>
  <headerFooter differentFirst="1">
    <oddHeader>&amp;C&amp;P</oddHeader>
  </headerFooter>
</worksheet>
</file>

<file path=xl/worksheets/sheet22.xml><?xml version="1.0" encoding="utf-8"?>
<worksheet xmlns="http://schemas.openxmlformats.org/spreadsheetml/2006/main" xmlns:r="http://schemas.openxmlformats.org/officeDocument/2006/relationships">
  <sheetPr>
    <tabColor theme="0"/>
    <pageSetUpPr fitToPage="1"/>
  </sheetPr>
  <dimension ref="A1:AC15"/>
  <sheetViews>
    <sheetView zoomScaleNormal="100" zoomScaleSheetLayoutView="90" workbookViewId="0">
      <selection activeCell="A6" sqref="A6:XFD9"/>
    </sheetView>
  </sheetViews>
  <sheetFormatPr defaultRowHeight="15"/>
  <cols>
    <col min="1" max="1" width="10.25" style="31" customWidth="1"/>
    <col min="2" max="2" width="21.75" style="31" customWidth="1"/>
    <col min="3" max="3" width="15.75" style="31" customWidth="1"/>
    <col min="4" max="4" width="20.5" style="31" customWidth="1"/>
    <col min="5" max="5" width="11.75" style="31" customWidth="1"/>
    <col min="6" max="6" width="11.125" style="31" customWidth="1"/>
    <col min="7" max="7" width="16.125" style="31" customWidth="1"/>
    <col min="8" max="8" width="17.25" style="31" customWidth="1"/>
    <col min="9" max="9" width="21.125" style="31" customWidth="1"/>
    <col min="10" max="10" width="19.875" style="31" customWidth="1"/>
    <col min="11" max="11" width="15.5" style="31" customWidth="1"/>
    <col min="12" max="12" width="15" style="31" customWidth="1"/>
    <col min="13" max="13" width="14.375" style="31" customWidth="1"/>
    <col min="14" max="14" width="24.5" style="31" customWidth="1"/>
    <col min="15" max="16" width="19.875" style="31" customWidth="1"/>
    <col min="17" max="17" width="14.25" style="7" customWidth="1"/>
    <col min="18" max="18" width="8.625" style="88" customWidth="1"/>
    <col min="19" max="19" width="6.75" style="88" customWidth="1"/>
    <col min="20" max="21" width="9.5" style="88" customWidth="1"/>
    <col min="22" max="22" width="14.5" style="31" customWidth="1"/>
    <col min="23" max="23" width="13.25" style="31" customWidth="1"/>
    <col min="24" max="24" width="13.125" style="31" customWidth="1"/>
    <col min="25" max="16384" width="9" style="31"/>
  </cols>
  <sheetData>
    <row r="1" spans="1:29" s="27" customFormat="1" ht="18.75" customHeight="1">
      <c r="A1" s="26"/>
      <c r="Q1" s="7"/>
      <c r="R1" s="88"/>
      <c r="S1" s="88"/>
      <c r="T1" s="88"/>
      <c r="X1" s="23" t="s">
        <v>363</v>
      </c>
    </row>
    <row r="2" spans="1:29" s="27" customFormat="1" ht="18.75" customHeight="1">
      <c r="A2" s="26"/>
      <c r="Q2" s="7"/>
      <c r="R2" s="88"/>
      <c r="S2" s="88"/>
      <c r="T2" s="88"/>
      <c r="X2" s="14" t="s">
        <v>1</v>
      </c>
    </row>
    <row r="3" spans="1:29" s="27" customFormat="1" ht="18.75">
      <c r="A3" s="89"/>
      <c r="Q3" s="7"/>
      <c r="R3" s="88"/>
      <c r="S3" s="88"/>
      <c r="T3" s="88"/>
      <c r="U3" s="348" t="s">
        <v>658</v>
      </c>
      <c r="V3" s="348"/>
      <c r="W3" s="348"/>
      <c r="X3" s="348"/>
    </row>
    <row r="4" spans="1:29" s="27" customFormat="1" ht="16.5">
      <c r="A4" s="471" t="s">
        <v>388</v>
      </c>
      <c r="B4" s="471"/>
      <c r="C4" s="471"/>
      <c r="D4" s="471"/>
      <c r="E4" s="471"/>
      <c r="F4" s="471"/>
      <c r="G4" s="471"/>
      <c r="H4" s="471"/>
      <c r="I4" s="471"/>
      <c r="J4" s="471"/>
      <c r="K4" s="471"/>
      <c r="L4" s="471"/>
      <c r="M4" s="471"/>
      <c r="N4" s="471"/>
      <c r="O4" s="471"/>
      <c r="P4" s="471"/>
      <c r="Q4" s="471"/>
      <c r="R4" s="471"/>
      <c r="S4" s="471"/>
      <c r="T4" s="471"/>
      <c r="U4" s="471"/>
      <c r="V4" s="471"/>
      <c r="W4" s="471"/>
      <c r="X4" s="471"/>
    </row>
    <row r="5" spans="1:29" s="27" customFormat="1" ht="15.75">
      <c r="A5" s="557"/>
      <c r="B5" s="557"/>
      <c r="C5" s="557"/>
      <c r="D5" s="557"/>
      <c r="E5" s="557"/>
      <c r="F5" s="557"/>
      <c r="G5" s="557"/>
      <c r="H5" s="557"/>
      <c r="I5" s="557"/>
      <c r="J5" s="557"/>
      <c r="K5" s="557"/>
      <c r="L5" s="557"/>
      <c r="M5" s="557"/>
      <c r="N5" s="557"/>
      <c r="O5" s="557"/>
      <c r="P5" s="557"/>
      <c r="Q5" s="557"/>
      <c r="R5" s="557"/>
      <c r="S5" s="557"/>
      <c r="T5" s="557"/>
      <c r="U5" s="557"/>
      <c r="V5" s="557"/>
      <c r="W5" s="557"/>
      <c r="X5" s="557"/>
    </row>
    <row r="6" spans="1:29" s="228" customFormat="1" ht="15.75">
      <c r="A6" s="556" t="s">
        <v>166</v>
      </c>
      <c r="B6" s="556"/>
      <c r="C6" s="556"/>
      <c r="D6" s="556"/>
      <c r="E6" s="556"/>
      <c r="F6" s="556"/>
      <c r="G6" s="556"/>
      <c r="H6" s="556"/>
      <c r="I6" s="556"/>
      <c r="J6" s="556"/>
      <c r="K6" s="556"/>
      <c r="L6" s="556"/>
      <c r="M6" s="556"/>
      <c r="N6" s="556"/>
      <c r="O6" s="556"/>
      <c r="P6" s="556"/>
      <c r="Q6" s="556"/>
      <c r="R6" s="556"/>
      <c r="S6" s="556"/>
      <c r="T6" s="556"/>
      <c r="U6" s="556"/>
      <c r="V6" s="556"/>
      <c r="W6" s="556"/>
      <c r="X6" s="556"/>
      <c r="Y6" s="227"/>
      <c r="Z6" s="227"/>
      <c r="AA6" s="227"/>
      <c r="AB6" s="227"/>
      <c r="AC6" s="227"/>
    </row>
    <row r="7" spans="1:29" s="228" customFormat="1" ht="15.75">
      <c r="A7" s="556" t="s">
        <v>316</v>
      </c>
      <c r="B7" s="556"/>
      <c r="C7" s="556"/>
      <c r="D7" s="556"/>
      <c r="E7" s="556"/>
      <c r="F7" s="556"/>
      <c r="G7" s="556"/>
      <c r="H7" s="556"/>
      <c r="I7" s="556"/>
      <c r="J7" s="556"/>
      <c r="K7" s="556"/>
      <c r="L7" s="556"/>
      <c r="M7" s="556"/>
      <c r="N7" s="556"/>
      <c r="O7" s="556"/>
      <c r="P7" s="556"/>
      <c r="Q7" s="556"/>
      <c r="R7" s="556"/>
      <c r="S7" s="556"/>
      <c r="T7" s="556"/>
      <c r="U7" s="556"/>
      <c r="V7" s="556"/>
      <c r="W7" s="556"/>
      <c r="X7" s="556"/>
      <c r="Y7" s="229"/>
      <c r="Z7" s="229"/>
      <c r="AA7" s="229"/>
      <c r="AB7" s="229"/>
      <c r="AC7" s="229"/>
    </row>
    <row r="8" spans="1:29" s="228" customFormat="1" ht="15.75">
      <c r="A8" s="353"/>
      <c r="B8" s="353"/>
      <c r="C8" s="353"/>
      <c r="D8" s="353"/>
      <c r="E8" s="353"/>
      <c r="F8" s="353"/>
      <c r="G8" s="353"/>
      <c r="H8" s="353"/>
      <c r="I8" s="353"/>
      <c r="J8" s="353"/>
      <c r="K8" s="353"/>
      <c r="L8" s="353"/>
      <c r="M8" s="353"/>
      <c r="N8" s="353"/>
      <c r="O8" s="353"/>
      <c r="P8" s="353"/>
      <c r="Q8" s="353"/>
      <c r="R8" s="353"/>
      <c r="S8" s="353"/>
      <c r="T8" s="353"/>
      <c r="U8" s="353"/>
      <c r="V8" s="353"/>
      <c r="W8" s="353"/>
      <c r="X8" s="353"/>
      <c r="Y8" s="229"/>
      <c r="Z8" s="229"/>
      <c r="AA8" s="229"/>
      <c r="AB8" s="229"/>
      <c r="AC8" s="229"/>
    </row>
    <row r="9" spans="1:29" s="228" customFormat="1" ht="16.5">
      <c r="A9" s="551" t="s">
        <v>53</v>
      </c>
      <c r="B9" s="551"/>
      <c r="C9" s="551"/>
      <c r="D9" s="551"/>
      <c r="E9" s="551"/>
      <c r="F9" s="551"/>
      <c r="G9" s="551"/>
      <c r="H9" s="551"/>
      <c r="I9" s="551"/>
      <c r="J9" s="551"/>
      <c r="K9" s="551"/>
      <c r="L9" s="551"/>
      <c r="M9" s="551"/>
      <c r="N9" s="551"/>
      <c r="O9" s="551"/>
      <c r="P9" s="551"/>
      <c r="Q9" s="551"/>
      <c r="R9" s="551"/>
      <c r="S9" s="551"/>
      <c r="T9" s="551"/>
      <c r="U9" s="551"/>
      <c r="V9" s="551"/>
      <c r="W9" s="551"/>
      <c r="X9" s="551"/>
      <c r="Y9" s="230"/>
      <c r="Z9" s="230"/>
      <c r="AA9" s="230"/>
      <c r="AB9" s="230"/>
      <c r="AC9" s="230"/>
    </row>
    <row r="10" spans="1:29" s="27" customFormat="1" ht="18.75">
      <c r="A10" s="517"/>
      <c r="B10" s="517"/>
      <c r="C10" s="517"/>
      <c r="D10" s="517"/>
      <c r="E10" s="517"/>
      <c r="F10" s="517"/>
      <c r="G10" s="517"/>
      <c r="H10" s="517"/>
      <c r="I10" s="517"/>
      <c r="J10" s="517"/>
      <c r="K10" s="517"/>
      <c r="L10" s="517"/>
      <c r="M10" s="517"/>
      <c r="N10" s="517"/>
      <c r="O10" s="517"/>
      <c r="P10" s="517"/>
      <c r="Q10" s="517"/>
      <c r="R10" s="517"/>
      <c r="S10" s="517"/>
      <c r="T10" s="517"/>
      <c r="U10" s="517"/>
      <c r="V10" s="517"/>
    </row>
    <row r="11" spans="1:29" s="27" customFormat="1" ht="83.25" customHeight="1">
      <c r="A11" s="547" t="s">
        <v>361</v>
      </c>
      <c r="B11" s="547" t="s">
        <v>31</v>
      </c>
      <c r="C11" s="547" t="s">
        <v>32</v>
      </c>
      <c r="D11" s="554" t="s">
        <v>372</v>
      </c>
      <c r="E11" s="552" t="s">
        <v>136</v>
      </c>
      <c r="F11" s="552" t="s">
        <v>131</v>
      </c>
      <c r="G11" s="552" t="s">
        <v>310</v>
      </c>
      <c r="H11" s="547" t="s">
        <v>74</v>
      </c>
      <c r="I11" s="547"/>
      <c r="J11" s="547"/>
      <c r="K11" s="547"/>
      <c r="L11" s="543" t="s">
        <v>73</v>
      </c>
      <c r="M11" s="544"/>
      <c r="N11" s="475" t="s">
        <v>48</v>
      </c>
      <c r="O11" s="475" t="s">
        <v>47</v>
      </c>
      <c r="P11" s="477" t="s">
        <v>362</v>
      </c>
      <c r="Q11" s="548" t="s">
        <v>360</v>
      </c>
      <c r="R11" s="473" t="s">
        <v>357</v>
      </c>
      <c r="S11" s="473"/>
      <c r="T11" s="473"/>
      <c r="U11" s="473"/>
      <c r="V11" s="547" t="s">
        <v>135</v>
      </c>
      <c r="W11" s="547" t="s">
        <v>343</v>
      </c>
      <c r="X11" s="547"/>
    </row>
    <row r="12" spans="1:29" s="25" customFormat="1" ht="96.75" customHeight="1">
      <c r="A12" s="547"/>
      <c r="B12" s="547"/>
      <c r="C12" s="547"/>
      <c r="D12" s="554"/>
      <c r="E12" s="555"/>
      <c r="F12" s="555"/>
      <c r="G12" s="555"/>
      <c r="H12" s="547" t="s">
        <v>126</v>
      </c>
      <c r="I12" s="547" t="s">
        <v>127</v>
      </c>
      <c r="J12" s="547" t="s">
        <v>128</v>
      </c>
      <c r="K12" s="552" t="s">
        <v>129</v>
      </c>
      <c r="L12" s="545"/>
      <c r="M12" s="546"/>
      <c r="N12" s="475"/>
      <c r="O12" s="475"/>
      <c r="P12" s="478"/>
      <c r="Q12" s="549"/>
      <c r="R12" s="540" t="s">
        <v>356</v>
      </c>
      <c r="S12" s="542"/>
      <c r="T12" s="476" t="s">
        <v>358</v>
      </c>
      <c r="U12" s="476"/>
      <c r="V12" s="547"/>
      <c r="W12" s="547"/>
      <c r="X12" s="547"/>
    </row>
    <row r="13" spans="1:29" s="25" customFormat="1" ht="99" customHeight="1">
      <c r="A13" s="547"/>
      <c r="B13" s="547"/>
      <c r="C13" s="547"/>
      <c r="D13" s="554"/>
      <c r="E13" s="553"/>
      <c r="F13" s="553"/>
      <c r="G13" s="553"/>
      <c r="H13" s="547"/>
      <c r="I13" s="547"/>
      <c r="J13" s="547"/>
      <c r="K13" s="553"/>
      <c r="L13" s="123" t="s">
        <v>72</v>
      </c>
      <c r="M13" s="76" t="s">
        <v>46</v>
      </c>
      <c r="N13" s="475"/>
      <c r="O13" s="475"/>
      <c r="P13" s="479"/>
      <c r="Q13" s="550"/>
      <c r="R13" s="74" t="s">
        <v>36</v>
      </c>
      <c r="S13" s="74" t="s">
        <v>37</v>
      </c>
      <c r="T13" s="74" t="s">
        <v>36</v>
      </c>
      <c r="U13" s="74" t="s">
        <v>37</v>
      </c>
      <c r="V13" s="547"/>
      <c r="W13" s="137" t="s">
        <v>314</v>
      </c>
      <c r="X13" s="138" t="s">
        <v>137</v>
      </c>
    </row>
    <row r="14" spans="1:29" s="30" customFormat="1" ht="15.75">
      <c r="A14" s="134">
        <v>1</v>
      </c>
      <c r="B14" s="134">
        <v>2</v>
      </c>
      <c r="C14" s="134">
        <v>3</v>
      </c>
      <c r="D14" s="134">
        <v>4</v>
      </c>
      <c r="E14" s="134">
        <v>5</v>
      </c>
      <c r="F14" s="134">
        <v>6</v>
      </c>
      <c r="G14" s="134">
        <v>7</v>
      </c>
      <c r="H14" s="134">
        <v>8</v>
      </c>
      <c r="I14" s="134">
        <v>9</v>
      </c>
      <c r="J14" s="134">
        <v>10</v>
      </c>
      <c r="K14" s="134">
        <v>11</v>
      </c>
      <c r="L14" s="134">
        <v>12</v>
      </c>
      <c r="M14" s="134">
        <v>13</v>
      </c>
      <c r="N14" s="134">
        <v>14</v>
      </c>
      <c r="O14" s="134">
        <v>15</v>
      </c>
      <c r="P14" s="134">
        <v>16</v>
      </c>
      <c r="Q14" s="134">
        <v>17</v>
      </c>
      <c r="R14" s="134">
        <v>18</v>
      </c>
      <c r="S14" s="134">
        <v>19</v>
      </c>
      <c r="T14" s="134">
        <v>20</v>
      </c>
      <c r="U14" s="134">
        <v>21</v>
      </c>
      <c r="V14" s="134">
        <v>22</v>
      </c>
      <c r="W14" s="134">
        <v>23</v>
      </c>
      <c r="X14" s="134">
        <v>24</v>
      </c>
    </row>
    <row r="15" spans="1:29" s="226" customFormat="1" ht="15.75">
      <c r="A15" s="73" t="s">
        <v>606</v>
      </c>
      <c r="B15" s="135" t="s">
        <v>606</v>
      </c>
      <c r="C15" s="224" t="s">
        <v>606</v>
      </c>
      <c r="D15" s="224" t="s">
        <v>606</v>
      </c>
      <c r="E15" s="224" t="s">
        <v>606</v>
      </c>
      <c r="F15" s="224" t="s">
        <v>606</v>
      </c>
      <c r="G15" s="224" t="s">
        <v>606</v>
      </c>
      <c r="H15" s="225" t="s">
        <v>606</v>
      </c>
      <c r="I15" s="225" t="s">
        <v>606</v>
      </c>
      <c r="J15" s="225" t="s">
        <v>606</v>
      </c>
      <c r="K15" s="225" t="s">
        <v>606</v>
      </c>
      <c r="L15" s="224" t="s">
        <v>606</v>
      </c>
      <c r="M15" s="224" t="s">
        <v>606</v>
      </c>
      <c r="N15" s="224" t="s">
        <v>606</v>
      </c>
      <c r="O15" s="224" t="s">
        <v>606</v>
      </c>
      <c r="P15" s="224" t="s">
        <v>606</v>
      </c>
      <c r="Q15" s="201" t="s">
        <v>606</v>
      </c>
      <c r="R15" s="201" t="s">
        <v>606</v>
      </c>
      <c r="S15" s="201" t="s">
        <v>606</v>
      </c>
      <c r="T15" s="201" t="s">
        <v>606</v>
      </c>
      <c r="U15" s="201" t="s">
        <v>606</v>
      </c>
      <c r="V15" s="224" t="s">
        <v>606</v>
      </c>
      <c r="W15" s="225" t="s">
        <v>606</v>
      </c>
      <c r="X15" s="225" t="s">
        <v>606</v>
      </c>
    </row>
  </sheetData>
  <mergeCells count="30">
    <mergeCell ref="U3:X3"/>
    <mergeCell ref="A6:X6"/>
    <mergeCell ref="A7:X7"/>
    <mergeCell ref="A8:X8"/>
    <mergeCell ref="A4:X4"/>
    <mergeCell ref="A5:X5"/>
    <mergeCell ref="A9:X9"/>
    <mergeCell ref="H12:H13"/>
    <mergeCell ref="I12:I13"/>
    <mergeCell ref="J12:J13"/>
    <mergeCell ref="K12:K13"/>
    <mergeCell ref="A11:A13"/>
    <mergeCell ref="B11:B13"/>
    <mergeCell ref="C11:C13"/>
    <mergeCell ref="D11:D13"/>
    <mergeCell ref="E11:E13"/>
    <mergeCell ref="F11:F13"/>
    <mergeCell ref="A10:V10"/>
    <mergeCell ref="G11:G13"/>
    <mergeCell ref="R11:U11"/>
    <mergeCell ref="V11:V13"/>
    <mergeCell ref="W11:X12"/>
    <mergeCell ref="R12:S12"/>
    <mergeCell ref="T12:U12"/>
    <mergeCell ref="L11:M12"/>
    <mergeCell ref="H11:K11"/>
    <mergeCell ref="N11:N13"/>
    <mergeCell ref="O11:O13"/>
    <mergeCell ref="P11:P13"/>
    <mergeCell ref="Q11:Q13"/>
  </mergeCells>
  <pageMargins left="0.70866141732283472" right="0.70866141732283472" top="0.74803149606299213" bottom="0.74803149606299213" header="0.31496062992125984" footer="0.31496062992125984"/>
  <pageSetup paperSize="8" scale="33" orientation="landscape" r:id="rId1"/>
  <headerFooter differentFirst="1">
    <oddHeader>&amp;C&amp;P</oddHeader>
  </headerFooter>
  <colBreaks count="1" manualBreakCount="1">
    <brk id="13" max="14" man="1"/>
  </colBreaks>
</worksheet>
</file>

<file path=xl/worksheets/sheet23.xml><?xml version="1.0" encoding="utf-8"?>
<worksheet xmlns="http://schemas.openxmlformats.org/spreadsheetml/2006/main" xmlns:r="http://schemas.openxmlformats.org/officeDocument/2006/relationships">
  <sheetPr>
    <tabColor theme="0"/>
    <pageSetUpPr fitToPage="1"/>
  </sheetPr>
  <dimension ref="A1:S84"/>
  <sheetViews>
    <sheetView zoomScaleNormal="100" zoomScaleSheetLayoutView="90" workbookViewId="0">
      <selection activeCell="F19" sqref="F19"/>
    </sheetView>
  </sheetViews>
  <sheetFormatPr defaultRowHeight="15"/>
  <cols>
    <col min="1" max="1" width="10.5" style="43" customWidth="1"/>
    <col min="2" max="2" width="37.375" style="6" customWidth="1"/>
    <col min="3" max="3" width="21.5" style="6" customWidth="1"/>
    <col min="4" max="4" width="18.875" style="6" customWidth="1"/>
    <col min="5" max="5" width="10.875" style="6" customWidth="1"/>
    <col min="6" max="6" width="8.5" style="6" customWidth="1"/>
    <col min="7" max="7" width="9.5" style="6" customWidth="1"/>
    <col min="8" max="8" width="9.75" style="6" customWidth="1"/>
    <col min="9" max="9" width="9.375" style="6" customWidth="1"/>
    <col min="10" max="16384" width="9" style="6"/>
  </cols>
  <sheetData>
    <row r="1" spans="1:19" ht="18.75">
      <c r="J1" s="23" t="s">
        <v>364</v>
      </c>
    </row>
    <row r="2" spans="1:19" ht="18.75">
      <c r="J2" s="14" t="s">
        <v>1</v>
      </c>
    </row>
    <row r="3" spans="1:19" ht="18.75">
      <c r="F3" s="348" t="s">
        <v>658</v>
      </c>
      <c r="G3" s="348"/>
      <c r="H3" s="348"/>
      <c r="I3" s="348"/>
      <c r="J3" s="348"/>
    </row>
    <row r="4" spans="1:19" s="103" customFormat="1" ht="18.75">
      <c r="A4" s="121"/>
      <c r="J4" s="14"/>
    </row>
    <row r="5" spans="1:19" s="103" customFormat="1" ht="15.75">
      <c r="A5" s="559" t="s">
        <v>385</v>
      </c>
      <c r="B5" s="559"/>
      <c r="C5" s="559"/>
      <c r="D5" s="559"/>
      <c r="E5" s="559"/>
      <c r="F5" s="559"/>
      <c r="G5" s="559"/>
      <c r="H5" s="559"/>
      <c r="I5" s="559"/>
      <c r="J5" s="559"/>
    </row>
    <row r="6" spans="1:19" ht="29.25" customHeight="1">
      <c r="A6" s="140"/>
      <c r="B6" s="141"/>
      <c r="C6" s="141"/>
      <c r="D6" s="141"/>
      <c r="E6" s="141"/>
      <c r="F6" s="141"/>
      <c r="G6" s="141"/>
      <c r="H6" s="141"/>
      <c r="I6" s="141"/>
      <c r="J6" s="141"/>
    </row>
    <row r="7" spans="1:19" s="217" customFormat="1" ht="15.75">
      <c r="A7" s="556" t="s">
        <v>166</v>
      </c>
      <c r="B7" s="556"/>
      <c r="C7" s="556"/>
      <c r="D7" s="556"/>
      <c r="E7" s="556"/>
      <c r="F7" s="556"/>
      <c r="G7" s="556"/>
      <c r="H7" s="556"/>
      <c r="I7" s="556"/>
      <c r="J7" s="556"/>
      <c r="K7" s="227"/>
      <c r="L7" s="227"/>
      <c r="M7" s="227"/>
      <c r="N7" s="227"/>
      <c r="O7" s="227"/>
      <c r="P7" s="227"/>
      <c r="Q7" s="227"/>
      <c r="R7" s="231"/>
      <c r="S7" s="232"/>
    </row>
    <row r="8" spans="1:19" s="217" customFormat="1" ht="15.75">
      <c r="A8" s="353" t="s">
        <v>316</v>
      </c>
      <c r="B8" s="353"/>
      <c r="C8" s="353"/>
      <c r="D8" s="353"/>
      <c r="E8" s="353"/>
      <c r="F8" s="353"/>
      <c r="G8" s="353"/>
      <c r="H8" s="353"/>
      <c r="I8" s="353"/>
      <c r="J8" s="353"/>
      <c r="K8" s="229"/>
      <c r="L8" s="229"/>
      <c r="M8" s="229"/>
      <c r="N8" s="229"/>
      <c r="O8" s="229"/>
      <c r="P8" s="229"/>
      <c r="Q8" s="229"/>
      <c r="R8" s="231"/>
      <c r="S8" s="232"/>
    </row>
    <row r="9" spans="1:19" s="217" customFormat="1" ht="15.75">
      <c r="A9" s="353"/>
      <c r="B9" s="353"/>
      <c r="C9" s="353"/>
      <c r="D9" s="353"/>
      <c r="E9" s="353"/>
      <c r="F9" s="353"/>
      <c r="G9" s="353"/>
      <c r="H9" s="353"/>
      <c r="I9" s="353"/>
      <c r="J9" s="353"/>
      <c r="K9" s="233"/>
      <c r="L9" s="233"/>
      <c r="M9" s="233"/>
      <c r="N9" s="233"/>
      <c r="O9" s="233"/>
      <c r="P9" s="233"/>
      <c r="Q9" s="233"/>
      <c r="R9" s="231"/>
      <c r="S9" s="232"/>
    </row>
    <row r="10" spans="1:19" s="217" customFormat="1" ht="15.75">
      <c r="A10" s="341" t="s">
        <v>53</v>
      </c>
      <c r="B10" s="341"/>
      <c r="C10" s="341"/>
      <c r="D10" s="341"/>
      <c r="E10" s="341"/>
      <c r="F10" s="341"/>
      <c r="G10" s="341"/>
      <c r="H10" s="341"/>
      <c r="I10" s="341"/>
      <c r="J10" s="341"/>
    </row>
    <row r="11" spans="1:19" s="45" customFormat="1">
      <c r="B11" s="6"/>
      <c r="C11" s="6"/>
      <c r="D11" s="6"/>
      <c r="E11" s="6"/>
      <c r="F11" s="6"/>
      <c r="G11" s="6"/>
      <c r="H11" s="100"/>
    </row>
    <row r="12" spans="1:19" s="44" customFormat="1" ht="34.5" customHeight="1">
      <c r="A12" s="558" t="s">
        <v>490</v>
      </c>
      <c r="B12" s="476" t="s">
        <v>15</v>
      </c>
      <c r="C12" s="476" t="s">
        <v>494</v>
      </c>
      <c r="D12" s="476" t="s">
        <v>88</v>
      </c>
      <c r="E12" s="540" t="s">
        <v>505</v>
      </c>
      <c r="F12" s="541"/>
      <c r="G12" s="541"/>
      <c r="H12" s="541"/>
      <c r="I12" s="541"/>
      <c r="J12" s="542"/>
    </row>
    <row r="13" spans="1:19" s="45" customFormat="1" ht="34.5" customHeight="1">
      <c r="A13" s="558"/>
      <c r="B13" s="476"/>
      <c r="C13" s="476"/>
      <c r="D13" s="476"/>
      <c r="E13" s="150" t="s">
        <v>508</v>
      </c>
      <c r="F13" s="150" t="s">
        <v>507</v>
      </c>
      <c r="G13" s="150" t="s">
        <v>507</v>
      </c>
      <c r="H13" s="150" t="s">
        <v>507</v>
      </c>
      <c r="I13" s="150" t="s">
        <v>507</v>
      </c>
      <c r="J13" s="150" t="s">
        <v>0</v>
      </c>
    </row>
    <row r="14" spans="1:19" s="45" customFormat="1" ht="15.75" customHeight="1">
      <c r="A14" s="139">
        <v>1</v>
      </c>
      <c r="B14" s="128">
        <v>2</v>
      </c>
      <c r="C14" s="139">
        <v>3</v>
      </c>
      <c r="D14" s="128">
        <v>4</v>
      </c>
      <c r="E14" s="152" t="s">
        <v>97</v>
      </c>
      <c r="F14" s="153" t="s">
        <v>98</v>
      </c>
      <c r="G14" s="152" t="s">
        <v>113</v>
      </c>
      <c r="H14" s="153" t="s">
        <v>114</v>
      </c>
      <c r="I14" s="152" t="s">
        <v>506</v>
      </c>
      <c r="J14" s="153" t="s">
        <v>0</v>
      </c>
    </row>
    <row r="15" spans="1:19" s="7" customFormat="1" ht="93.75" customHeight="1">
      <c r="A15" s="126">
        <v>1</v>
      </c>
      <c r="B15" s="46" t="s">
        <v>432</v>
      </c>
      <c r="C15" s="200" t="s">
        <v>606</v>
      </c>
      <c r="D15" s="200" t="s">
        <v>606</v>
      </c>
      <c r="E15" s="200" t="s">
        <v>606</v>
      </c>
      <c r="F15" s="200" t="s">
        <v>606</v>
      </c>
      <c r="G15" s="47" t="s">
        <v>606</v>
      </c>
      <c r="H15" s="201" t="s">
        <v>606</v>
      </c>
      <c r="I15" s="201" t="s">
        <v>606</v>
      </c>
      <c r="J15" s="201"/>
    </row>
    <row r="16" spans="1:19" s="7" customFormat="1" ht="74.25" customHeight="1">
      <c r="A16" s="126">
        <v>2</v>
      </c>
      <c r="B16" s="46" t="s">
        <v>433</v>
      </c>
      <c r="C16" s="200" t="s">
        <v>606</v>
      </c>
      <c r="D16" s="200" t="s">
        <v>606</v>
      </c>
      <c r="E16" s="200" t="s">
        <v>606</v>
      </c>
      <c r="F16" s="200" t="s">
        <v>606</v>
      </c>
      <c r="G16" s="47" t="s">
        <v>606</v>
      </c>
      <c r="H16" s="201" t="s">
        <v>606</v>
      </c>
      <c r="I16" s="201" t="s">
        <v>606</v>
      </c>
      <c r="J16" s="201"/>
    </row>
    <row r="17" spans="1:11" s="7" customFormat="1" ht="66" customHeight="1">
      <c r="A17" s="126">
        <v>3</v>
      </c>
      <c r="B17" s="46" t="s">
        <v>433</v>
      </c>
      <c r="C17" s="200" t="s">
        <v>606</v>
      </c>
      <c r="D17" s="200" t="s">
        <v>606</v>
      </c>
      <c r="E17" s="200" t="s">
        <v>606</v>
      </c>
      <c r="F17" s="200" t="s">
        <v>606</v>
      </c>
      <c r="G17" s="47" t="s">
        <v>606</v>
      </c>
      <c r="H17" s="201" t="s">
        <v>606</v>
      </c>
      <c r="I17" s="201" t="s">
        <v>606</v>
      </c>
      <c r="J17" s="201"/>
    </row>
    <row r="18" spans="1:11" s="7" customFormat="1" ht="39" customHeight="1">
      <c r="A18" s="75" t="s">
        <v>0</v>
      </c>
      <c r="B18" s="46" t="s">
        <v>0</v>
      </c>
      <c r="C18" s="46"/>
      <c r="D18" s="46"/>
      <c r="E18" s="46"/>
      <c r="F18" s="46"/>
      <c r="G18" s="47"/>
      <c r="H18" s="61"/>
      <c r="I18" s="62"/>
      <c r="J18" s="61"/>
    </row>
    <row r="19" spans="1:11" s="7" customFormat="1" ht="48.75" customHeight="1">
      <c r="A19" s="9"/>
      <c r="B19" s="64"/>
      <c r="C19" s="64"/>
      <c r="D19" s="64"/>
      <c r="E19" s="64"/>
      <c r="F19" s="64"/>
      <c r="G19" s="64"/>
      <c r="H19" s="48"/>
      <c r="I19" s="65"/>
      <c r="J19" s="43"/>
      <c r="K19" s="6"/>
    </row>
    <row r="20" spans="1:11" s="7" customFormat="1">
      <c r="A20" s="9"/>
    </row>
    <row r="21" spans="1:11" s="7" customFormat="1">
      <c r="A21" s="9"/>
    </row>
    <row r="22" spans="1:11" s="7" customFormat="1" ht="51.75" customHeight="1">
      <c r="A22" s="9"/>
      <c r="H22" s="49"/>
      <c r="I22" s="66"/>
      <c r="J22" s="57"/>
      <c r="K22" s="57"/>
    </row>
    <row r="23" spans="1:11" s="7" customFormat="1" ht="31.5" customHeight="1">
      <c r="A23" s="9"/>
      <c r="H23" s="49"/>
      <c r="I23" s="66"/>
      <c r="J23" s="58"/>
      <c r="K23" s="58"/>
    </row>
    <row r="24" spans="1:11" s="7" customFormat="1" ht="49.5" customHeight="1">
      <c r="A24" s="9"/>
      <c r="H24" s="50"/>
      <c r="I24" s="50"/>
      <c r="J24" s="67"/>
      <c r="K24" s="59"/>
    </row>
    <row r="25" spans="1:11" s="7" customFormat="1" ht="49.5" customHeight="1">
      <c r="A25" s="9"/>
      <c r="B25" s="51"/>
      <c r="C25" s="51"/>
      <c r="D25" s="51"/>
      <c r="E25" s="51"/>
      <c r="F25" s="51"/>
      <c r="G25" s="51"/>
      <c r="H25" s="52"/>
      <c r="I25" s="68"/>
      <c r="J25" s="67"/>
      <c r="K25" s="59"/>
    </row>
    <row r="26" spans="1:11" s="7" customFormat="1" ht="29.25" customHeight="1">
      <c r="A26" s="9"/>
      <c r="B26" s="53"/>
      <c r="C26" s="53"/>
      <c r="D26" s="53"/>
      <c r="E26" s="53"/>
      <c r="F26" s="53"/>
      <c r="G26" s="53"/>
      <c r="H26" s="54"/>
      <c r="I26" s="68"/>
      <c r="J26" s="67"/>
      <c r="K26" s="59"/>
    </row>
    <row r="27" spans="1:11" ht="15.75">
      <c r="H27" s="55"/>
      <c r="I27" s="68"/>
      <c r="J27" s="67"/>
      <c r="K27" s="59"/>
    </row>
    <row r="28" spans="1:11" ht="15.75" customHeight="1">
      <c r="H28" s="55"/>
      <c r="I28" s="51"/>
      <c r="J28" s="67"/>
      <c r="K28" s="59"/>
    </row>
    <row r="29" spans="1:11" ht="43.5" customHeight="1">
      <c r="H29" s="55"/>
      <c r="I29" s="51"/>
      <c r="J29" s="67"/>
      <c r="K29" s="59"/>
    </row>
    <row r="30" spans="1:11" ht="15.75" customHeight="1">
      <c r="H30" s="55"/>
      <c r="I30" s="51"/>
      <c r="J30" s="67"/>
      <c r="K30" s="59"/>
    </row>
    <row r="31" spans="1:11" ht="45" customHeight="1">
      <c r="H31" s="55"/>
      <c r="I31" s="51"/>
      <c r="J31" s="67"/>
      <c r="K31" s="59"/>
    </row>
    <row r="32" spans="1:11" ht="46.5" customHeight="1">
      <c r="H32" s="55"/>
      <c r="I32" s="51"/>
      <c r="J32" s="67"/>
      <c r="K32" s="59"/>
    </row>
    <row r="33" spans="8:11" ht="52.5" customHeight="1">
      <c r="H33" s="55"/>
      <c r="I33" s="51"/>
      <c r="J33" s="67"/>
      <c r="K33" s="59"/>
    </row>
    <row r="34" spans="8:11" ht="30" customHeight="1">
      <c r="H34" s="55"/>
      <c r="I34" s="51"/>
      <c r="J34" s="67"/>
      <c r="K34" s="59"/>
    </row>
    <row r="35" spans="8:11" ht="15.75" customHeight="1">
      <c r="H35" s="55"/>
      <c r="I35" s="51"/>
      <c r="J35" s="67"/>
      <c r="K35" s="59"/>
    </row>
    <row r="36" spans="8:11" ht="15.75" customHeight="1">
      <c r="H36" s="55"/>
      <c r="I36" s="51"/>
      <c r="J36" s="67"/>
      <c r="K36" s="59"/>
    </row>
    <row r="37" spans="8:11" ht="15.75" customHeight="1">
      <c r="H37" s="55"/>
      <c r="I37" s="51"/>
      <c r="J37" s="67"/>
      <c r="K37" s="59"/>
    </row>
    <row r="38" spans="8:11" ht="15.75" customHeight="1">
      <c r="H38" s="55"/>
      <c r="I38" s="51"/>
      <c r="J38" s="67"/>
      <c r="K38" s="59"/>
    </row>
    <row r="39" spans="8:11" ht="42.75" customHeight="1">
      <c r="H39" s="55"/>
      <c r="I39" s="51"/>
      <c r="J39" s="67"/>
      <c r="K39" s="59"/>
    </row>
    <row r="40" spans="8:11" ht="43.5" customHeight="1">
      <c r="H40" s="55"/>
      <c r="I40" s="51"/>
      <c r="J40" s="67"/>
      <c r="K40" s="59"/>
    </row>
    <row r="41" spans="8:11" ht="54" customHeight="1">
      <c r="H41" s="55"/>
      <c r="I41" s="51"/>
      <c r="J41" s="67"/>
      <c r="K41" s="59"/>
    </row>
    <row r="42" spans="8:11" ht="15.75" customHeight="1">
      <c r="H42" s="55"/>
      <c r="I42" s="51"/>
      <c r="J42" s="67"/>
      <c r="K42" s="59"/>
    </row>
    <row r="43" spans="8:11" ht="50.25" customHeight="1">
      <c r="H43" s="55"/>
      <c r="I43" s="51"/>
      <c r="J43" s="67"/>
      <c r="K43" s="59"/>
    </row>
    <row r="44" spans="8:11" ht="34.5" customHeight="1">
      <c r="H44" s="55"/>
      <c r="I44" s="51"/>
      <c r="J44" s="67"/>
      <c r="K44" s="59"/>
    </row>
    <row r="45" spans="8:11" ht="15.75" customHeight="1">
      <c r="H45" s="55"/>
      <c r="I45" s="51"/>
      <c r="J45" s="67"/>
      <c r="K45" s="59"/>
    </row>
    <row r="46" spans="8:11" ht="15.75" customHeight="1">
      <c r="H46" s="55"/>
      <c r="I46" s="68"/>
      <c r="J46" s="67"/>
      <c r="K46" s="59"/>
    </row>
    <row r="47" spans="8:11" ht="35.25" customHeight="1">
      <c r="H47" s="55"/>
      <c r="I47" s="68"/>
      <c r="J47" s="67"/>
      <c r="K47" s="59"/>
    </row>
    <row r="48" spans="8:11" ht="45" customHeight="1">
      <c r="H48" s="55"/>
      <c r="I48" s="68"/>
      <c r="J48" s="67"/>
      <c r="K48" s="59"/>
    </row>
    <row r="49" spans="1:11" ht="78.75" customHeight="1">
      <c r="H49" s="55"/>
      <c r="I49" s="68"/>
      <c r="J49" s="67"/>
      <c r="K49" s="59"/>
    </row>
    <row r="50" spans="1:11" ht="45.75" customHeight="1">
      <c r="H50" s="55"/>
      <c r="I50" s="68"/>
      <c r="J50" s="67"/>
      <c r="K50" s="59"/>
    </row>
    <row r="51" spans="1:11" s="7" customFormat="1" ht="102" customHeight="1">
      <c r="A51" s="9"/>
    </row>
    <row r="52" spans="1:11" s="7" customFormat="1" ht="54.75" customHeight="1">
      <c r="A52" s="9"/>
    </row>
    <row r="53" spans="1:11" s="7" customFormat="1">
      <c r="A53" s="9"/>
    </row>
    <row r="54" spans="1:11" s="7" customFormat="1">
      <c r="A54" s="9"/>
    </row>
    <row r="55" spans="1:11" ht="38.25" customHeight="1">
      <c r="H55" s="55"/>
      <c r="I55" s="68"/>
      <c r="J55" s="67"/>
      <c r="K55" s="59"/>
    </row>
    <row r="56" spans="1:11" ht="15.75" customHeight="1">
      <c r="H56" s="55"/>
      <c r="I56" s="68"/>
      <c r="J56" s="67"/>
      <c r="K56" s="59"/>
    </row>
    <row r="57" spans="1:11" ht="15.75" customHeight="1">
      <c r="H57" s="55"/>
      <c r="I57" s="68"/>
      <c r="J57" s="67"/>
      <c r="K57" s="59"/>
    </row>
    <row r="58" spans="1:11" ht="15.75" customHeight="1">
      <c r="H58" s="55"/>
      <c r="I58" s="68"/>
      <c r="J58" s="67"/>
      <c r="K58" s="59"/>
    </row>
    <row r="59" spans="1:11" ht="102" customHeight="1">
      <c r="H59" s="55"/>
      <c r="I59" s="68"/>
      <c r="J59" s="67"/>
      <c r="K59" s="59"/>
    </row>
    <row r="60" spans="1:11" ht="57.75" customHeight="1">
      <c r="H60" s="55"/>
      <c r="I60" s="68"/>
      <c r="J60" s="67"/>
      <c r="K60" s="59"/>
    </row>
    <row r="61" spans="1:11" ht="48" customHeight="1">
      <c r="H61" s="55"/>
      <c r="I61" s="68"/>
      <c r="J61" s="67"/>
      <c r="K61" s="59"/>
    </row>
    <row r="62" spans="1:11" ht="15.75" customHeight="1">
      <c r="H62" s="55"/>
      <c r="I62" s="68"/>
      <c r="J62" s="67"/>
      <c r="K62" s="59"/>
    </row>
    <row r="63" spans="1:11" ht="30.75" customHeight="1">
      <c r="H63" s="55"/>
      <c r="I63" s="68"/>
      <c r="J63" s="67"/>
      <c r="K63" s="59"/>
    </row>
    <row r="64" spans="1:11" ht="15.75" customHeight="1">
      <c r="H64" s="55"/>
      <c r="I64" s="68"/>
      <c r="J64" s="67"/>
      <c r="K64" s="59"/>
    </row>
    <row r="65" spans="1:11" ht="15.75" customHeight="1">
      <c r="H65" s="55"/>
      <c r="I65" s="68"/>
      <c r="J65" s="67"/>
      <c r="K65" s="59"/>
    </row>
    <row r="66" spans="1:11" ht="15.75" customHeight="1">
      <c r="H66" s="55"/>
      <c r="I66" s="68"/>
      <c r="J66" s="67"/>
      <c r="K66" s="59"/>
    </row>
    <row r="67" spans="1:11" ht="15.75" customHeight="1">
      <c r="H67" s="55"/>
      <c r="I67" s="68"/>
      <c r="J67" s="67"/>
      <c r="K67" s="59"/>
    </row>
    <row r="68" spans="1:11" ht="15.75" customHeight="1">
      <c r="H68" s="55"/>
      <c r="I68" s="68"/>
      <c r="J68" s="67"/>
      <c r="K68" s="59"/>
    </row>
    <row r="69" spans="1:11" ht="15.75" customHeight="1">
      <c r="H69" s="55"/>
      <c r="I69" s="68"/>
      <c r="J69" s="67"/>
      <c r="K69" s="59"/>
    </row>
    <row r="70" spans="1:11" ht="15.75" customHeight="1">
      <c r="H70" s="55"/>
      <c r="I70" s="68"/>
      <c r="J70" s="67"/>
      <c r="K70" s="59"/>
    </row>
    <row r="71" spans="1:11" ht="15.75" customHeight="1">
      <c r="H71" s="55"/>
      <c r="I71" s="68"/>
      <c r="J71" s="67"/>
      <c r="K71" s="59"/>
    </row>
    <row r="72" spans="1:11" ht="15.75" customHeight="1">
      <c r="H72" s="55"/>
      <c r="I72" s="68"/>
      <c r="J72" s="67"/>
      <c r="K72" s="59"/>
    </row>
    <row r="73" spans="1:11" ht="15.75" customHeight="1">
      <c r="H73" s="55"/>
      <c r="I73" s="68"/>
      <c r="J73" s="67"/>
      <c r="K73" s="59"/>
    </row>
    <row r="74" spans="1:11" ht="15.75" customHeight="1">
      <c r="H74" s="55"/>
      <c r="I74" s="68"/>
      <c r="J74" s="67"/>
      <c r="K74" s="59"/>
    </row>
    <row r="75" spans="1:11" s="7" customFormat="1" ht="15.75" customHeight="1">
      <c r="A75" s="9"/>
    </row>
    <row r="76" spans="1:11" ht="15.75">
      <c r="H76" s="55"/>
      <c r="I76" s="68"/>
      <c r="J76" s="67"/>
      <c r="K76" s="59"/>
    </row>
    <row r="77" spans="1:11" ht="45" customHeight="1">
      <c r="H77" s="56"/>
      <c r="I77" s="69"/>
      <c r="J77" s="60"/>
      <c r="K77" s="60"/>
    </row>
    <row r="78" spans="1:11">
      <c r="B78" s="16"/>
      <c r="C78" s="16"/>
      <c r="D78" s="16"/>
      <c r="E78" s="16"/>
      <c r="F78" s="16"/>
      <c r="G78" s="16"/>
      <c r="H78" s="56"/>
      <c r="I78" s="69"/>
      <c r="J78" s="60"/>
      <c r="K78" s="60"/>
    </row>
    <row r="79" spans="1:11" s="43" customFormat="1" ht="19.5" customHeight="1">
      <c r="B79" s="6"/>
      <c r="C79" s="6"/>
      <c r="D79" s="6"/>
      <c r="E79" s="6"/>
      <c r="F79" s="6"/>
      <c r="G79" s="6"/>
      <c r="H79" s="6"/>
      <c r="I79" s="6"/>
      <c r="J79" s="6"/>
      <c r="K79" s="6"/>
    </row>
    <row r="84" s="43" customFormat="1"/>
  </sheetData>
  <mergeCells count="11">
    <mergeCell ref="F3:J3"/>
    <mergeCell ref="C12:C13"/>
    <mergeCell ref="D12:D13"/>
    <mergeCell ref="B12:B13"/>
    <mergeCell ref="A12:A13"/>
    <mergeCell ref="E12:J12"/>
    <mergeCell ref="A10:J10"/>
    <mergeCell ref="A8:J8"/>
    <mergeCell ref="A5:J5"/>
    <mergeCell ref="A7:J7"/>
    <mergeCell ref="A9:J9"/>
  </mergeCells>
  <pageMargins left="0.70866141732283472" right="0.70866141732283472" top="0.74803149606299213" bottom="0.74803149606299213" header="0.31496062992125984" footer="0.31496062992125984"/>
  <pageSetup paperSize="9" scale="56" orientation="portrait" r:id="rId1"/>
</worksheet>
</file>

<file path=xl/worksheets/sheet24.xml><?xml version="1.0" encoding="utf-8"?>
<worksheet xmlns="http://schemas.openxmlformats.org/spreadsheetml/2006/main" xmlns:r="http://schemas.openxmlformats.org/officeDocument/2006/relationships">
  <sheetPr>
    <tabColor theme="0"/>
    <pageSetUpPr fitToPage="1"/>
  </sheetPr>
  <dimension ref="A1:BB25"/>
  <sheetViews>
    <sheetView zoomScaleNormal="100" zoomScaleSheetLayoutView="110" workbookViewId="0">
      <selection activeCell="E25" sqref="E25"/>
    </sheetView>
  </sheetViews>
  <sheetFormatPr defaultRowHeight="15.75"/>
  <cols>
    <col min="1" max="1" width="7.25" style="1" customWidth="1"/>
    <col min="2" max="2" width="49.625" style="1" customWidth="1"/>
    <col min="3" max="3" width="11.5" style="1" customWidth="1"/>
    <col min="4" max="4" width="12.375" style="1" customWidth="1"/>
    <col min="5" max="5" width="16.5" style="1" customWidth="1"/>
    <col min="6" max="6" width="14.375" style="1" customWidth="1"/>
    <col min="7" max="7" width="10.75" style="1" customWidth="1"/>
    <col min="8" max="8" width="11.125" style="1" customWidth="1"/>
    <col min="9" max="10" width="5.75" style="1" customWidth="1"/>
    <col min="11" max="11" width="5" style="1" customWidth="1"/>
    <col min="12" max="12" width="4.75" style="1" customWidth="1"/>
    <col min="13" max="13" width="4.375" style="1" customWidth="1"/>
    <col min="14" max="14" width="4.25" style="1" customWidth="1"/>
    <col min="15" max="15" width="5.75" style="1" customWidth="1"/>
    <col min="16" max="16" width="6.25" style="1" customWidth="1"/>
    <col min="17" max="17" width="4.625" style="1" customWidth="1"/>
    <col min="18" max="18" width="4.375" style="1" customWidth="1"/>
    <col min="19" max="20" width="3.375" style="1" customWidth="1"/>
    <col min="21" max="21" width="4.125" style="1" customWidth="1"/>
    <col min="22" max="24" width="5.75" style="1" customWidth="1"/>
    <col min="25" max="25" width="3.875" style="1" customWidth="1"/>
    <col min="26" max="26" width="4.5" style="1" customWidth="1"/>
    <col min="27" max="27" width="3.875" style="1" customWidth="1"/>
    <col min="28" max="28" width="4.375" style="1" customWidth="1"/>
    <col min="29" max="31" width="5.75" style="1" customWidth="1"/>
    <col min="32" max="32" width="6.125" style="1" customWidth="1"/>
    <col min="33" max="33" width="5.75" style="1" customWidth="1"/>
    <col min="34" max="34" width="6.5" style="1" customWidth="1"/>
    <col min="35" max="35" width="3.5" style="1" customWidth="1"/>
    <col min="36" max="36" width="5.75" style="1" customWidth="1"/>
    <col min="37" max="37" width="16.125" style="1" customWidth="1"/>
    <col min="38" max="38" width="21.25" style="1" customWidth="1"/>
    <col min="39" max="39" width="12.625" style="1" customWidth="1"/>
    <col min="40" max="40" width="22.375" style="1" customWidth="1"/>
    <col min="41" max="41" width="10.875" style="1" customWidth="1"/>
    <col min="42" max="42" width="17.375" style="1" customWidth="1"/>
    <col min="43" max="44" width="4.125" style="1" customWidth="1"/>
    <col min="45" max="45" width="3.75" style="1" customWidth="1"/>
    <col min="46" max="46" width="3.875" style="1" customWidth="1"/>
    <col min="47" max="47" width="4.5" style="1" customWidth="1"/>
    <col min="48" max="48" width="5" style="1" customWidth="1"/>
    <col min="49" max="49" width="5.5" style="1" customWidth="1"/>
    <col min="50" max="50" width="5.75" style="1" customWidth="1"/>
    <col min="51" max="51" width="5.5" style="1" customWidth="1"/>
    <col min="52" max="53" width="5" style="1" customWidth="1"/>
    <col min="54" max="54" width="12.875" style="1" customWidth="1"/>
    <col min="55" max="64" width="5" style="1" customWidth="1"/>
    <col min="65" max="16384" width="9" style="1"/>
  </cols>
  <sheetData>
    <row r="1" spans="1:54" ht="18.75">
      <c r="F1" s="23" t="s">
        <v>480</v>
      </c>
      <c r="L1" s="2"/>
      <c r="M1" s="4"/>
      <c r="N1" s="2"/>
      <c r="O1" s="2"/>
      <c r="P1" s="2"/>
      <c r="Q1" s="2"/>
      <c r="R1" s="2"/>
      <c r="S1" s="2"/>
      <c r="T1" s="2"/>
      <c r="U1" s="2"/>
      <c r="V1" s="2"/>
    </row>
    <row r="2" spans="1:54" ht="18.75">
      <c r="F2" s="14" t="s">
        <v>1</v>
      </c>
      <c r="L2" s="2"/>
      <c r="M2" s="4"/>
      <c r="N2" s="2"/>
      <c r="O2" s="2"/>
      <c r="P2" s="2"/>
      <c r="Q2" s="2"/>
      <c r="R2" s="2"/>
      <c r="S2" s="2"/>
      <c r="T2" s="2"/>
      <c r="U2" s="2"/>
      <c r="V2" s="2"/>
    </row>
    <row r="3" spans="1:54" ht="18.75">
      <c r="D3" s="348" t="s">
        <v>658</v>
      </c>
      <c r="E3" s="348"/>
      <c r="F3" s="348"/>
      <c r="L3" s="2"/>
      <c r="M3" s="4"/>
      <c r="N3" s="2"/>
      <c r="O3" s="2"/>
      <c r="P3" s="2"/>
      <c r="Q3" s="2"/>
      <c r="R3" s="2"/>
      <c r="S3" s="2"/>
      <c r="T3" s="2"/>
      <c r="U3" s="2"/>
      <c r="V3" s="2"/>
    </row>
    <row r="4" spans="1:54" ht="18.75">
      <c r="F4" s="14"/>
      <c r="L4" s="87"/>
      <c r="M4" s="4"/>
      <c r="N4" s="87"/>
      <c r="O4" s="87"/>
      <c r="P4" s="87"/>
      <c r="Q4" s="87"/>
      <c r="R4" s="87"/>
      <c r="S4" s="87"/>
      <c r="T4" s="87"/>
      <c r="U4" s="87"/>
      <c r="V4" s="87"/>
    </row>
    <row r="5" spans="1:54">
      <c r="A5" s="561" t="s">
        <v>384</v>
      </c>
      <c r="B5" s="561"/>
      <c r="C5" s="561"/>
      <c r="D5" s="561"/>
      <c r="E5" s="561"/>
      <c r="F5" s="561"/>
      <c r="L5" s="2"/>
      <c r="M5" s="4"/>
      <c r="N5" s="2"/>
      <c r="O5" s="2"/>
      <c r="P5" s="2"/>
      <c r="Q5" s="2"/>
      <c r="R5" s="2"/>
      <c r="S5" s="2"/>
      <c r="T5" s="2"/>
      <c r="U5" s="2"/>
      <c r="V5" s="2"/>
    </row>
    <row r="6" spans="1:54">
      <c r="G6" s="2"/>
      <c r="H6" s="2"/>
      <c r="I6" s="2"/>
      <c r="J6" s="2"/>
      <c r="K6" s="2"/>
      <c r="L6" s="2"/>
      <c r="M6" s="5"/>
      <c r="N6" s="5"/>
      <c r="O6" s="5"/>
      <c r="P6" s="5"/>
      <c r="Q6" s="5"/>
      <c r="R6" s="5"/>
      <c r="S6" s="5"/>
      <c r="T6" s="5"/>
      <c r="U6" s="5"/>
      <c r="V6" s="5"/>
      <c r="W6" s="5"/>
      <c r="X6" s="5"/>
      <c r="Y6" s="5"/>
      <c r="Z6" s="5"/>
      <c r="AA6" s="2"/>
      <c r="AB6" s="5"/>
      <c r="AC6" s="2"/>
      <c r="AD6" s="2"/>
      <c r="AE6" s="2"/>
      <c r="AF6" s="2"/>
      <c r="AG6" s="2"/>
      <c r="AH6" s="2"/>
      <c r="AI6" s="2"/>
      <c r="AJ6" s="2"/>
      <c r="AK6" s="2"/>
      <c r="AL6" s="2"/>
      <c r="AM6" s="2"/>
      <c r="AN6" s="2"/>
      <c r="AO6" s="2"/>
      <c r="AP6" s="2"/>
      <c r="AQ6" s="2"/>
      <c r="AR6" s="2"/>
      <c r="AS6" s="2"/>
    </row>
    <row r="7" spans="1:54">
      <c r="A7" s="451" t="s">
        <v>798</v>
      </c>
      <c r="B7" s="451"/>
      <c r="C7" s="451"/>
      <c r="D7" s="451"/>
      <c r="E7" s="451"/>
      <c r="F7" s="451"/>
      <c r="G7" s="96"/>
      <c r="H7" s="96"/>
      <c r="I7" s="96"/>
      <c r="J7" s="96"/>
      <c r="K7" s="96"/>
      <c r="L7" s="96"/>
      <c r="M7" s="5"/>
      <c r="N7" s="5"/>
      <c r="O7" s="5"/>
      <c r="P7" s="5"/>
      <c r="Q7" s="5"/>
      <c r="R7" s="5"/>
      <c r="S7" s="5"/>
      <c r="T7" s="5"/>
      <c r="U7" s="5"/>
      <c r="V7" s="5"/>
      <c r="W7" s="5"/>
      <c r="X7" s="5"/>
      <c r="Y7" s="5"/>
      <c r="Z7" s="5"/>
      <c r="AA7" s="2"/>
      <c r="AB7" s="5"/>
      <c r="AC7" s="2"/>
      <c r="AD7" s="2"/>
      <c r="AE7" s="2"/>
      <c r="AF7" s="2"/>
      <c r="AG7" s="2"/>
      <c r="AH7" s="2"/>
      <c r="AI7" s="2"/>
      <c r="AJ7" s="2"/>
      <c r="AK7" s="2"/>
      <c r="AL7" s="2"/>
      <c r="AM7" s="2"/>
      <c r="AN7" s="2"/>
      <c r="AO7" s="2"/>
      <c r="AP7" s="2"/>
      <c r="AQ7" s="2"/>
      <c r="AR7" s="2"/>
      <c r="AS7" s="2"/>
    </row>
    <row r="8" spans="1:54">
      <c r="A8" s="451" t="s">
        <v>299</v>
      </c>
      <c r="B8" s="451"/>
      <c r="C8" s="451"/>
      <c r="D8" s="451"/>
      <c r="E8" s="451"/>
      <c r="F8" s="451"/>
      <c r="G8" s="42"/>
      <c r="H8" s="42"/>
      <c r="I8" s="42"/>
      <c r="J8" s="42"/>
      <c r="K8" s="42"/>
      <c r="L8" s="42"/>
      <c r="M8" s="5"/>
      <c r="N8" s="5"/>
      <c r="O8" s="5"/>
      <c r="P8" s="5"/>
      <c r="Q8" s="5"/>
      <c r="R8" s="5"/>
      <c r="S8" s="5"/>
      <c r="T8" s="5"/>
      <c r="U8" s="5"/>
      <c r="V8" s="5"/>
      <c r="W8" s="5"/>
      <c r="X8" s="5"/>
      <c r="Y8" s="5"/>
      <c r="Z8" s="5"/>
      <c r="AA8" s="87"/>
      <c r="AB8" s="5"/>
      <c r="AC8" s="87"/>
      <c r="AD8" s="87"/>
      <c r="AE8" s="87"/>
      <c r="AF8" s="87"/>
      <c r="AG8" s="87"/>
      <c r="AH8" s="87"/>
      <c r="AI8" s="87"/>
      <c r="AJ8" s="87"/>
      <c r="AK8" s="87"/>
      <c r="AL8" s="87"/>
      <c r="AM8" s="87"/>
      <c r="AN8" s="87"/>
      <c r="AO8" s="87"/>
      <c r="AP8" s="87"/>
      <c r="AQ8" s="87"/>
      <c r="AR8" s="87"/>
      <c r="AS8" s="87"/>
    </row>
    <row r="9" spans="1:54">
      <c r="A9" s="87"/>
      <c r="B9" s="87"/>
      <c r="C9" s="87"/>
      <c r="D9" s="87"/>
      <c r="E9" s="87"/>
      <c r="F9" s="87"/>
      <c r="G9" s="87"/>
      <c r="H9" s="87"/>
      <c r="I9" s="87"/>
      <c r="J9" s="87"/>
      <c r="K9" s="87"/>
      <c r="L9" s="87"/>
      <c r="M9" s="5"/>
      <c r="N9" s="5"/>
      <c r="O9" s="5"/>
      <c r="P9" s="5"/>
      <c r="Q9" s="5"/>
      <c r="R9" s="5"/>
      <c r="S9" s="5"/>
      <c r="T9" s="5"/>
      <c r="U9" s="5"/>
      <c r="V9" s="5"/>
      <c r="W9" s="5"/>
      <c r="X9" s="5"/>
      <c r="Y9" s="5"/>
      <c r="Z9" s="5"/>
      <c r="AA9" s="87"/>
      <c r="AB9" s="5"/>
      <c r="AC9" s="87"/>
      <c r="AD9" s="87"/>
      <c r="AE9" s="87"/>
      <c r="AF9" s="87"/>
      <c r="AG9" s="87"/>
      <c r="AH9" s="87"/>
      <c r="AI9" s="87"/>
      <c r="AJ9" s="87"/>
      <c r="AK9" s="87"/>
      <c r="AL9" s="87"/>
      <c r="AM9" s="87"/>
      <c r="AN9" s="87"/>
      <c r="AO9" s="87"/>
      <c r="AP9" s="87"/>
      <c r="AQ9" s="87"/>
      <c r="AR9" s="87"/>
      <c r="AS9" s="87"/>
    </row>
    <row r="10" spans="1:54" ht="26.25" customHeight="1">
      <c r="A10" s="371" t="s">
        <v>799</v>
      </c>
      <c r="B10" s="371"/>
      <c r="C10" s="371"/>
      <c r="D10" s="371"/>
      <c r="E10" s="371"/>
      <c r="F10" s="371"/>
      <c r="G10" s="37"/>
      <c r="H10" s="37"/>
      <c r="I10" s="37"/>
      <c r="J10" s="37"/>
      <c r="K10" s="37"/>
      <c r="L10" s="37"/>
      <c r="M10" s="37"/>
      <c r="N10" s="37"/>
      <c r="O10" s="37"/>
      <c r="P10" s="37"/>
      <c r="Q10" s="37"/>
      <c r="R10" s="37"/>
      <c r="S10" s="37"/>
      <c r="T10" s="37"/>
      <c r="U10" s="37"/>
      <c r="V10" s="37"/>
      <c r="W10" s="37"/>
      <c r="X10" s="37"/>
      <c r="Y10" s="37"/>
      <c r="Z10" s="37"/>
      <c r="AA10" s="37"/>
      <c r="AB10" s="37"/>
      <c r="AC10" s="37"/>
      <c r="AD10" s="37"/>
      <c r="AE10" s="37"/>
      <c r="AF10" s="37"/>
      <c r="AG10" s="37"/>
      <c r="AH10" s="37"/>
      <c r="AI10" s="37"/>
      <c r="AJ10" s="37"/>
      <c r="AK10" s="37"/>
      <c r="AL10" s="37"/>
      <c r="AM10" s="37"/>
      <c r="AN10" s="37"/>
      <c r="AO10" s="37"/>
      <c r="AP10" s="37"/>
      <c r="AQ10" s="37"/>
      <c r="AR10" s="37"/>
      <c r="AS10" s="37"/>
      <c r="AT10" s="37"/>
      <c r="AU10" s="37"/>
      <c r="AV10" s="37"/>
      <c r="AW10" s="37"/>
      <c r="AX10" s="37"/>
      <c r="AY10" s="37"/>
      <c r="AZ10" s="37"/>
      <c r="BA10" s="37"/>
      <c r="BB10" s="37"/>
    </row>
    <row r="11" spans="1:54" ht="15" customHeight="1">
      <c r="A11" s="117"/>
      <c r="B11" s="117"/>
      <c r="C11" s="117"/>
      <c r="D11" s="117"/>
      <c r="E11" s="117"/>
      <c r="F11" s="117"/>
      <c r="G11" s="37"/>
      <c r="H11" s="37"/>
      <c r="I11" s="37"/>
      <c r="J11" s="37"/>
      <c r="K11" s="37"/>
      <c r="L11" s="37"/>
      <c r="M11" s="37"/>
      <c r="N11" s="37"/>
      <c r="O11" s="37"/>
      <c r="P11" s="37"/>
      <c r="Q11" s="37"/>
      <c r="R11" s="37"/>
      <c r="S11" s="37"/>
      <c r="T11" s="37"/>
      <c r="U11" s="37"/>
      <c r="V11" s="37"/>
      <c r="W11" s="37"/>
      <c r="X11" s="37"/>
      <c r="Y11" s="37"/>
      <c r="Z11" s="37"/>
      <c r="AA11" s="37"/>
      <c r="AB11" s="37"/>
      <c r="AC11" s="37"/>
      <c r="AD11" s="37"/>
      <c r="AE11" s="37"/>
      <c r="AF11" s="37"/>
      <c r="AG11" s="37"/>
      <c r="AH11" s="37"/>
      <c r="AI11" s="37"/>
      <c r="AJ11" s="37"/>
      <c r="AK11" s="37"/>
      <c r="AL11" s="37"/>
      <c r="AM11" s="37"/>
      <c r="AN11" s="37"/>
      <c r="AO11" s="37"/>
      <c r="AP11" s="37"/>
      <c r="AQ11" s="37"/>
      <c r="AR11" s="37"/>
      <c r="AS11" s="37"/>
      <c r="AT11" s="37"/>
      <c r="AU11" s="37"/>
      <c r="AV11" s="37"/>
      <c r="AW11" s="37"/>
      <c r="AX11" s="37"/>
      <c r="AY11" s="37"/>
      <c r="AZ11" s="37"/>
      <c r="BA11" s="37"/>
      <c r="BB11" s="37"/>
    </row>
    <row r="12" spans="1:54" ht="18" customHeight="1">
      <c r="A12" s="429" t="s">
        <v>800</v>
      </c>
      <c r="B12" s="429"/>
      <c r="C12" s="429"/>
      <c r="D12" s="429"/>
      <c r="E12" s="429"/>
      <c r="F12" s="429"/>
      <c r="G12" s="94"/>
      <c r="H12" s="94"/>
      <c r="I12" s="94"/>
      <c r="J12" s="94"/>
      <c r="K12" s="94"/>
      <c r="L12" s="37"/>
      <c r="M12" s="37"/>
      <c r="N12" s="37"/>
      <c r="O12" s="37"/>
      <c r="P12" s="37"/>
      <c r="Q12" s="37"/>
      <c r="R12" s="37"/>
      <c r="S12" s="37"/>
      <c r="T12" s="37"/>
      <c r="U12" s="37"/>
      <c r="V12" s="37"/>
      <c r="W12" s="37"/>
      <c r="X12" s="37"/>
      <c r="Y12" s="37"/>
      <c r="Z12" s="37"/>
      <c r="AA12" s="37"/>
      <c r="AB12" s="37"/>
      <c r="AC12" s="37"/>
      <c r="AD12" s="37"/>
      <c r="AE12" s="37"/>
      <c r="AF12" s="37"/>
      <c r="AG12" s="37"/>
      <c r="AH12" s="37"/>
      <c r="AI12" s="37"/>
      <c r="AJ12" s="37"/>
      <c r="AK12" s="37"/>
      <c r="AL12" s="37"/>
      <c r="AM12" s="37"/>
      <c r="AN12" s="37"/>
      <c r="AO12" s="37"/>
      <c r="AP12" s="37"/>
      <c r="AQ12" s="37"/>
      <c r="AR12" s="37"/>
      <c r="AS12" s="37"/>
      <c r="AT12" s="37"/>
      <c r="AU12" s="37"/>
      <c r="AV12" s="37"/>
      <c r="AW12" s="37"/>
      <c r="AX12" s="37"/>
      <c r="AY12" s="37"/>
      <c r="AZ12" s="37"/>
      <c r="BA12" s="37"/>
      <c r="BB12" s="37"/>
    </row>
    <row r="13" spans="1:54" ht="13.5" customHeight="1">
      <c r="A13" s="94" t="s">
        <v>301</v>
      </c>
      <c r="B13" s="94"/>
      <c r="C13" s="94"/>
      <c r="D13" s="94"/>
      <c r="E13" s="94"/>
      <c r="F13" s="94"/>
      <c r="G13" s="94"/>
      <c r="H13" s="94"/>
      <c r="I13" s="221"/>
      <c r="J13" s="221"/>
      <c r="K13" s="221"/>
      <c r="L13" s="222"/>
      <c r="M13" s="222"/>
      <c r="N13" s="222"/>
      <c r="O13" s="222"/>
      <c r="P13" s="222"/>
      <c r="Q13" s="37"/>
      <c r="R13" s="37"/>
      <c r="S13" s="37"/>
      <c r="T13" s="37"/>
      <c r="U13" s="37"/>
      <c r="V13" s="37"/>
      <c r="W13" s="37"/>
      <c r="X13" s="37"/>
      <c r="Y13" s="37"/>
      <c r="Z13" s="37"/>
      <c r="AA13" s="37"/>
      <c r="AB13" s="37"/>
      <c r="AC13" s="37"/>
      <c r="AD13" s="37"/>
      <c r="AE13" s="37"/>
      <c r="AF13" s="37"/>
      <c r="AG13" s="37"/>
      <c r="AH13" s="37"/>
      <c r="AI13" s="37"/>
      <c r="AJ13" s="37"/>
      <c r="AK13" s="37"/>
      <c r="AL13" s="37"/>
      <c r="AM13" s="37"/>
      <c r="AN13" s="37"/>
      <c r="AO13" s="37"/>
      <c r="AP13" s="37"/>
      <c r="AQ13" s="37"/>
      <c r="AR13" s="37"/>
      <c r="AS13" s="37"/>
      <c r="AT13" s="37"/>
      <c r="AU13" s="37"/>
      <c r="AV13" s="37"/>
      <c r="AW13" s="37"/>
      <c r="AX13" s="37"/>
      <c r="AY13" s="37"/>
      <c r="AZ13" s="37"/>
      <c r="BA13" s="37"/>
      <c r="BB13" s="37"/>
    </row>
    <row r="14" spans="1:54" ht="36" customHeight="1">
      <c r="A14" s="560" t="s">
        <v>490</v>
      </c>
      <c r="B14" s="401" t="s">
        <v>305</v>
      </c>
      <c r="C14" s="391" t="s">
        <v>17</v>
      </c>
      <c r="D14" s="401" t="s">
        <v>304</v>
      </c>
      <c r="E14" s="401"/>
      <c r="F14" s="401"/>
      <c r="G14" s="401"/>
      <c r="H14" s="401"/>
      <c r="I14" s="20"/>
      <c r="J14" s="20"/>
      <c r="K14" s="20"/>
      <c r="L14" s="20"/>
      <c r="M14" s="20"/>
      <c r="N14" s="3"/>
      <c r="O14" s="3"/>
      <c r="P14" s="3"/>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row>
    <row r="15" spans="1:54">
      <c r="A15" s="560"/>
      <c r="B15" s="401"/>
      <c r="C15" s="393"/>
      <c r="D15" s="199" t="s">
        <v>795</v>
      </c>
      <c r="E15" s="199" t="s">
        <v>796</v>
      </c>
      <c r="F15" s="199" t="s">
        <v>797</v>
      </c>
      <c r="G15" s="198" t="s">
        <v>788</v>
      </c>
      <c r="H15" s="81" t="s">
        <v>789</v>
      </c>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row>
    <row r="16" spans="1:54">
      <c r="A16" s="33">
        <v>1</v>
      </c>
      <c r="B16" s="115">
        <v>2</v>
      </c>
      <c r="C16" s="33">
        <v>3</v>
      </c>
      <c r="D16" s="199">
        <v>4</v>
      </c>
      <c r="E16" s="203">
        <v>5</v>
      </c>
      <c r="F16" s="199">
        <v>6</v>
      </c>
      <c r="G16" s="19"/>
      <c r="H16" s="81"/>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row>
    <row r="17" spans="1:46" s="205" customFormat="1" ht="25.5" customHeight="1">
      <c r="A17" s="219">
        <v>1</v>
      </c>
      <c r="B17" s="257" t="s">
        <v>969</v>
      </c>
      <c r="C17" s="220"/>
      <c r="D17" s="245"/>
      <c r="E17" s="245"/>
      <c r="F17" s="245"/>
      <c r="G17" s="98"/>
      <c r="H17" s="247"/>
      <c r="N17" s="246"/>
      <c r="O17" s="246"/>
      <c r="P17" s="246"/>
      <c r="Q17" s="246"/>
      <c r="R17" s="246"/>
      <c r="S17" s="246"/>
      <c r="T17" s="246"/>
      <c r="U17" s="246"/>
      <c r="V17" s="246"/>
      <c r="W17" s="246"/>
      <c r="X17" s="246"/>
      <c r="Y17" s="246"/>
      <c r="Z17" s="246"/>
      <c r="AA17" s="246"/>
      <c r="AB17" s="246"/>
      <c r="AC17" s="246"/>
      <c r="AD17" s="246"/>
      <c r="AE17" s="246"/>
      <c r="AF17" s="246"/>
      <c r="AG17" s="246"/>
      <c r="AH17" s="246"/>
      <c r="AI17" s="246"/>
      <c r="AJ17" s="246"/>
      <c r="AK17" s="246"/>
      <c r="AL17" s="246"/>
      <c r="AM17" s="246"/>
      <c r="AN17" s="246"/>
      <c r="AO17" s="246"/>
      <c r="AP17" s="246"/>
      <c r="AQ17" s="246"/>
      <c r="AR17" s="246"/>
      <c r="AS17" s="246"/>
      <c r="AT17" s="246"/>
    </row>
    <row r="18" spans="1:46" s="190" customFormat="1" ht="56.25" customHeight="1">
      <c r="A18" s="254" t="s">
        <v>966</v>
      </c>
      <c r="B18" s="256" t="s">
        <v>708</v>
      </c>
      <c r="C18" s="261" t="s">
        <v>970</v>
      </c>
      <c r="D18" s="249">
        <v>5.85</v>
      </c>
      <c r="E18" s="249">
        <v>5.85</v>
      </c>
      <c r="F18" s="249">
        <v>5.85</v>
      </c>
      <c r="G18" s="255">
        <v>5.85</v>
      </c>
      <c r="H18" s="258">
        <v>5.85</v>
      </c>
    </row>
    <row r="19" spans="1:46" s="190" customFormat="1" ht="54.75" customHeight="1">
      <c r="A19" s="254" t="s">
        <v>967</v>
      </c>
      <c r="B19" s="256" t="s">
        <v>709</v>
      </c>
      <c r="C19" s="261" t="s">
        <v>970</v>
      </c>
      <c r="D19" s="249">
        <v>0.78</v>
      </c>
      <c r="E19" s="249">
        <v>0.78</v>
      </c>
      <c r="F19" s="249">
        <v>0.78</v>
      </c>
      <c r="G19" s="255">
        <v>0.78</v>
      </c>
      <c r="H19" s="258">
        <v>0.78</v>
      </c>
    </row>
    <row r="20" spans="1:46" s="205" customFormat="1" ht="27" customHeight="1">
      <c r="A20" s="98">
        <v>2</v>
      </c>
      <c r="B20" s="259" t="s">
        <v>968</v>
      </c>
      <c r="C20" s="262" t="s">
        <v>970</v>
      </c>
      <c r="D20" s="98">
        <v>1</v>
      </c>
      <c r="E20" s="98">
        <v>1</v>
      </c>
      <c r="F20" s="98">
        <v>1</v>
      </c>
      <c r="G20" s="98">
        <v>1</v>
      </c>
      <c r="H20" s="98">
        <v>1</v>
      </c>
    </row>
    <row r="25" spans="1:46">
      <c r="K25" s="38"/>
    </row>
  </sheetData>
  <mergeCells count="10">
    <mergeCell ref="D3:F3"/>
    <mergeCell ref="D14:H14"/>
    <mergeCell ref="A10:F10"/>
    <mergeCell ref="A14:A15"/>
    <mergeCell ref="B14:B15"/>
    <mergeCell ref="A5:F5"/>
    <mergeCell ref="A7:F7"/>
    <mergeCell ref="A8:F8"/>
    <mergeCell ref="C14:C15"/>
    <mergeCell ref="A12:F12"/>
  </mergeCells>
  <pageMargins left="0.70866141732283472" right="0.70866141732283472" top="0.74803149606299213" bottom="0.74803149606299213" header="0.31496062992125984" footer="0.31496062992125984"/>
  <pageSetup paperSize="9" scale="73" orientation="portrait" r:id="rId1"/>
</worksheet>
</file>

<file path=xl/worksheets/sheet25.xml><?xml version="1.0" encoding="utf-8"?>
<worksheet xmlns="http://schemas.openxmlformats.org/spreadsheetml/2006/main" xmlns:r="http://schemas.openxmlformats.org/officeDocument/2006/relationships">
  <sheetPr>
    <tabColor theme="0"/>
    <pageSetUpPr fitToPage="1"/>
  </sheetPr>
  <dimension ref="A1:J11"/>
  <sheetViews>
    <sheetView tabSelected="1" zoomScaleNormal="100" workbookViewId="0">
      <selection activeCell="A8" sqref="A8"/>
    </sheetView>
  </sheetViews>
  <sheetFormatPr defaultRowHeight="15.75"/>
  <cols>
    <col min="2" max="2" width="77" customWidth="1"/>
  </cols>
  <sheetData>
    <row r="1" spans="1:10" ht="18.75">
      <c r="A1" s="43"/>
      <c r="B1" s="23" t="s">
        <v>481</v>
      </c>
      <c r="C1" s="6"/>
      <c r="D1" s="6"/>
      <c r="E1" s="6"/>
      <c r="F1" s="6"/>
      <c r="G1" s="6"/>
      <c r="H1" s="6"/>
      <c r="I1" s="6"/>
    </row>
    <row r="2" spans="1:10" ht="18.75">
      <c r="A2" s="43"/>
      <c r="B2" s="14" t="s">
        <v>1</v>
      </c>
      <c r="C2" s="6"/>
      <c r="D2" s="6"/>
      <c r="E2" s="6"/>
      <c r="F2" s="6"/>
      <c r="G2" s="6"/>
      <c r="H2" s="6"/>
      <c r="I2" s="6"/>
    </row>
    <row r="3" spans="1:10" s="218" customFormat="1" ht="18.75">
      <c r="A3" s="348" t="s">
        <v>658</v>
      </c>
      <c r="B3" s="348"/>
      <c r="C3" s="216"/>
      <c r="D3" s="216"/>
      <c r="E3" s="217"/>
      <c r="F3" s="217"/>
      <c r="G3" s="217"/>
      <c r="H3" s="217"/>
      <c r="I3" s="217"/>
    </row>
    <row r="4" spans="1:10" ht="18.75">
      <c r="A4" s="43"/>
      <c r="B4" s="14"/>
      <c r="C4" s="6"/>
      <c r="D4" s="6"/>
      <c r="E4" s="6"/>
      <c r="F4" s="6"/>
      <c r="G4" s="6"/>
      <c r="H4" s="6"/>
      <c r="I4" s="6"/>
    </row>
    <row r="5" spans="1:10" ht="171" customHeight="1">
      <c r="A5" s="562" t="s">
        <v>495</v>
      </c>
      <c r="B5" s="562"/>
      <c r="C5" s="72"/>
      <c r="D5" s="72"/>
      <c r="E5" s="72"/>
      <c r="F5" s="72"/>
      <c r="G5" s="72"/>
      <c r="H5" s="72"/>
      <c r="I5" s="72"/>
      <c r="J5" s="72"/>
    </row>
    <row r="6" spans="1:10" ht="20.25" customHeight="1">
      <c r="A6" s="129"/>
      <c r="B6" s="129"/>
      <c r="C6" s="72"/>
      <c r="D6" s="72"/>
      <c r="E6" s="72"/>
      <c r="F6" s="72"/>
      <c r="G6" s="72"/>
      <c r="H6" s="72"/>
      <c r="I6" s="72"/>
      <c r="J6" s="72"/>
    </row>
    <row r="7" spans="1:10" s="218" customFormat="1" ht="18.75">
      <c r="A7" s="344" t="s">
        <v>829</v>
      </c>
      <c r="B7" s="344"/>
      <c r="C7" s="223"/>
      <c r="D7" s="223"/>
      <c r="E7" s="223"/>
      <c r="F7" s="217"/>
      <c r="G7" s="217"/>
      <c r="H7" s="217"/>
      <c r="I7" s="217"/>
      <c r="J7" s="217"/>
    </row>
    <row r="9" spans="1:10" ht="69" customHeight="1">
      <c r="A9" s="98" t="s">
        <v>490</v>
      </c>
      <c r="B9" s="115" t="s">
        <v>59</v>
      </c>
    </row>
    <row r="10" spans="1:10">
      <c r="A10" s="142">
        <v>1</v>
      </c>
      <c r="B10" s="142">
        <v>2</v>
      </c>
    </row>
    <row r="11" spans="1:10" ht="23.25" customHeight="1">
      <c r="A11" s="19"/>
      <c r="B11" s="98" t="s">
        <v>606</v>
      </c>
    </row>
  </sheetData>
  <mergeCells count="3">
    <mergeCell ref="A7:B7"/>
    <mergeCell ref="A5:B5"/>
    <mergeCell ref="A3:B3"/>
  </mergeCells>
  <pageMargins left="0.70866141732283472" right="0.70866141732283472" top="0.74803149606299213" bottom="0.74803149606299213" header="0.31496062992125984" footer="0.31496062992125984"/>
  <pageSetup paperSize="9" scale="95" orientation="portrait" r:id="rId1"/>
</worksheet>
</file>

<file path=xl/worksheets/sheet3.xml><?xml version="1.0" encoding="utf-8"?>
<worksheet xmlns="http://schemas.openxmlformats.org/spreadsheetml/2006/main" xmlns:r="http://schemas.openxmlformats.org/officeDocument/2006/relationships">
  <sheetPr>
    <tabColor theme="0"/>
    <pageSetUpPr fitToPage="1"/>
  </sheetPr>
  <dimension ref="A1:BF26"/>
  <sheetViews>
    <sheetView topLeftCell="V1" zoomScaleNormal="100" zoomScaleSheetLayoutView="90" workbookViewId="0">
      <selection activeCell="AS1" sqref="A1:AS4"/>
    </sheetView>
  </sheetViews>
  <sheetFormatPr defaultRowHeight="12"/>
  <cols>
    <col min="1" max="1" width="9.75" style="22" customWidth="1"/>
    <col min="2" max="2" width="33.875" style="22" customWidth="1"/>
    <col min="3" max="3" width="17.875" style="22" customWidth="1"/>
    <col min="4" max="45" width="8.125" style="22" customWidth="1"/>
    <col min="46" max="16384" width="9" style="22"/>
  </cols>
  <sheetData>
    <row r="1" spans="1:58" ht="18.75">
      <c r="A1" s="188"/>
      <c r="B1" s="188"/>
      <c r="C1" s="188"/>
      <c r="D1" s="188"/>
      <c r="E1" s="188"/>
      <c r="F1" s="188"/>
      <c r="G1" s="188"/>
      <c r="H1" s="188"/>
      <c r="I1" s="188"/>
      <c r="J1" s="188"/>
      <c r="K1" s="188"/>
      <c r="L1" s="188"/>
      <c r="M1" s="188"/>
      <c r="N1" s="188"/>
      <c r="O1" s="188"/>
      <c r="P1" s="188"/>
      <c r="Q1" s="188"/>
      <c r="R1" s="188"/>
      <c r="S1" s="188"/>
      <c r="T1" s="188"/>
      <c r="U1" s="188"/>
      <c r="V1" s="188"/>
      <c r="W1" s="188"/>
      <c r="X1" s="188"/>
      <c r="Y1" s="188"/>
      <c r="Z1" s="188"/>
      <c r="AA1" s="188"/>
      <c r="AB1" s="188"/>
      <c r="AC1" s="188"/>
      <c r="AD1" s="188"/>
      <c r="AE1" s="188"/>
      <c r="AF1" s="188"/>
      <c r="AG1" s="188"/>
      <c r="AH1" s="188"/>
      <c r="AI1" s="188"/>
      <c r="AJ1" s="188"/>
      <c r="AK1" s="188"/>
      <c r="AL1" s="188"/>
      <c r="AM1" s="188"/>
      <c r="AN1" s="188"/>
      <c r="AO1" s="188"/>
      <c r="AP1" s="188"/>
      <c r="AQ1" s="188"/>
      <c r="AR1" s="188"/>
      <c r="AS1" s="295" t="s">
        <v>253</v>
      </c>
    </row>
    <row r="2" spans="1:58" ht="18.75">
      <c r="A2" s="188"/>
      <c r="B2" s="188"/>
      <c r="C2" s="188"/>
      <c r="D2" s="188"/>
      <c r="E2" s="188"/>
      <c r="F2" s="188"/>
      <c r="G2" s="188"/>
      <c r="H2" s="188"/>
      <c r="I2" s="188"/>
      <c r="J2" s="336"/>
      <c r="K2" s="350"/>
      <c r="L2" s="350"/>
      <c r="M2" s="350"/>
      <c r="N2" s="350"/>
      <c r="O2" s="336"/>
      <c r="P2" s="188"/>
      <c r="Q2" s="188"/>
      <c r="R2" s="188"/>
      <c r="S2" s="188"/>
      <c r="T2" s="188"/>
      <c r="U2" s="188"/>
      <c r="V2" s="188"/>
      <c r="W2" s="188"/>
      <c r="X2" s="188"/>
      <c r="Y2" s="188"/>
      <c r="Z2" s="188"/>
      <c r="AA2" s="188"/>
      <c r="AB2" s="188"/>
      <c r="AC2" s="188"/>
      <c r="AD2" s="188"/>
      <c r="AE2" s="188"/>
      <c r="AF2" s="188"/>
      <c r="AG2" s="188"/>
      <c r="AH2" s="188"/>
      <c r="AI2" s="188"/>
      <c r="AJ2" s="188"/>
      <c r="AK2" s="188"/>
      <c r="AL2" s="188"/>
      <c r="AM2" s="188"/>
      <c r="AN2" s="188"/>
      <c r="AO2" s="188"/>
      <c r="AP2" s="188"/>
      <c r="AQ2" s="188"/>
      <c r="AR2" s="188"/>
      <c r="AS2" s="248" t="s">
        <v>1</v>
      </c>
    </row>
    <row r="3" spans="1:58" ht="18.75">
      <c r="A3" s="188"/>
      <c r="B3" s="188"/>
      <c r="C3" s="188"/>
      <c r="D3" s="188"/>
      <c r="E3" s="188"/>
      <c r="F3" s="188"/>
      <c r="G3" s="188"/>
      <c r="H3" s="188"/>
      <c r="I3" s="188"/>
      <c r="J3" s="322"/>
      <c r="K3" s="322"/>
      <c r="L3" s="322"/>
      <c r="M3" s="322"/>
      <c r="N3" s="322"/>
      <c r="O3" s="322"/>
      <c r="P3" s="188"/>
      <c r="Q3" s="188"/>
      <c r="R3" s="188"/>
      <c r="S3" s="188"/>
      <c r="T3" s="188"/>
      <c r="U3" s="188"/>
      <c r="V3" s="188"/>
      <c r="W3" s="188"/>
      <c r="X3" s="188"/>
      <c r="Y3" s="188"/>
      <c r="Z3" s="188"/>
      <c r="AA3" s="188"/>
      <c r="AB3" s="188"/>
      <c r="AC3" s="188"/>
      <c r="AD3" s="188"/>
      <c r="AE3" s="188"/>
      <c r="AF3" s="188"/>
      <c r="AG3" s="188"/>
      <c r="AH3" s="188"/>
      <c r="AI3" s="188"/>
      <c r="AJ3" s="188"/>
      <c r="AK3" s="188"/>
      <c r="AL3" s="188"/>
      <c r="AM3" s="188"/>
      <c r="AN3" s="188"/>
      <c r="AO3" s="188"/>
      <c r="AP3" s="348" t="s">
        <v>658</v>
      </c>
      <c r="AQ3" s="348"/>
      <c r="AR3" s="348"/>
      <c r="AS3" s="348"/>
    </row>
    <row r="4" spans="1:58" ht="36" customHeight="1">
      <c r="A4" s="351" t="s">
        <v>661</v>
      </c>
      <c r="B4" s="351"/>
      <c r="C4" s="351"/>
      <c r="D4" s="351"/>
      <c r="E4" s="351"/>
      <c r="F4" s="351"/>
      <c r="G4" s="351"/>
      <c r="H4" s="351"/>
      <c r="I4" s="351"/>
      <c r="J4" s="351"/>
      <c r="K4" s="351"/>
      <c r="L4" s="351"/>
      <c r="M4" s="351"/>
      <c r="N4" s="351"/>
      <c r="O4" s="351"/>
      <c r="P4" s="351"/>
      <c r="Q4" s="351"/>
      <c r="R4" s="351"/>
      <c r="S4" s="351"/>
      <c r="T4" s="351"/>
      <c r="U4" s="351"/>
      <c r="V4" s="351"/>
      <c r="W4" s="351"/>
      <c r="X4" s="351"/>
      <c r="Y4" s="351"/>
      <c r="Z4" s="351"/>
      <c r="AA4" s="351"/>
      <c r="AB4" s="351"/>
      <c r="AC4" s="351"/>
      <c r="AD4" s="351"/>
      <c r="AE4" s="351"/>
      <c r="AF4" s="351"/>
      <c r="AG4" s="351"/>
      <c r="AH4" s="351"/>
      <c r="AI4" s="351"/>
      <c r="AJ4" s="351"/>
      <c r="AK4" s="351"/>
      <c r="AL4" s="351"/>
      <c r="AM4" s="351"/>
      <c r="AN4" s="351"/>
      <c r="AO4" s="351"/>
      <c r="AP4" s="351"/>
      <c r="AQ4" s="351"/>
      <c r="AR4" s="351"/>
      <c r="AS4" s="351"/>
    </row>
    <row r="5" spans="1:58" s="188" customFormat="1" ht="18.75">
      <c r="A5" s="349" t="s">
        <v>664</v>
      </c>
      <c r="B5" s="349"/>
      <c r="C5" s="349"/>
      <c r="D5" s="349"/>
      <c r="E5" s="349"/>
      <c r="F5" s="349"/>
      <c r="G5" s="349"/>
      <c r="H5" s="349"/>
      <c r="I5" s="349"/>
      <c r="J5" s="349"/>
      <c r="K5" s="349"/>
      <c r="L5" s="349"/>
      <c r="M5" s="349"/>
      <c r="N5" s="349"/>
      <c r="O5" s="349"/>
      <c r="P5" s="349"/>
      <c r="Q5" s="349"/>
      <c r="R5" s="349"/>
      <c r="S5" s="349"/>
      <c r="T5" s="349"/>
      <c r="U5" s="349"/>
      <c r="V5" s="349"/>
      <c r="W5" s="349"/>
      <c r="X5" s="349"/>
      <c r="Y5" s="349"/>
      <c r="Z5" s="349"/>
      <c r="AA5" s="349"/>
      <c r="AB5" s="349"/>
      <c r="AC5" s="349"/>
      <c r="AD5" s="349"/>
      <c r="AE5" s="349"/>
      <c r="AF5" s="349"/>
      <c r="AG5" s="349"/>
      <c r="AH5" s="349"/>
      <c r="AI5" s="349"/>
      <c r="AJ5" s="349"/>
      <c r="AK5" s="349"/>
      <c r="AL5" s="349"/>
      <c r="AM5" s="349"/>
      <c r="AN5" s="349"/>
      <c r="AO5" s="349"/>
      <c r="AP5" s="349"/>
      <c r="AQ5" s="349"/>
      <c r="AR5" s="349"/>
      <c r="AS5" s="349"/>
    </row>
    <row r="6" spans="1:58" s="188" customFormat="1" ht="15.75" customHeight="1"/>
    <row r="7" spans="1:58" s="188" customFormat="1" ht="21.75" customHeight="1">
      <c r="A7" s="352" t="s">
        <v>660</v>
      </c>
      <c r="B7" s="352"/>
      <c r="C7" s="352"/>
      <c r="D7" s="352"/>
      <c r="E7" s="352"/>
      <c r="F7" s="352"/>
      <c r="G7" s="352"/>
      <c r="H7" s="352"/>
      <c r="I7" s="352"/>
      <c r="J7" s="352"/>
      <c r="K7" s="352"/>
      <c r="L7" s="352"/>
      <c r="M7" s="352"/>
      <c r="N7" s="352"/>
      <c r="O7" s="352"/>
      <c r="P7" s="352"/>
      <c r="Q7" s="352"/>
      <c r="R7" s="352"/>
      <c r="S7" s="352"/>
      <c r="T7" s="352"/>
      <c r="U7" s="352"/>
      <c r="V7" s="352"/>
      <c r="W7" s="352"/>
      <c r="X7" s="352"/>
      <c r="Y7" s="352"/>
      <c r="Z7" s="352"/>
      <c r="AA7" s="352"/>
      <c r="AB7" s="352"/>
      <c r="AC7" s="352"/>
      <c r="AD7" s="352"/>
      <c r="AE7" s="352"/>
      <c r="AF7" s="352"/>
      <c r="AG7" s="352"/>
      <c r="AH7" s="352"/>
      <c r="AI7" s="352"/>
      <c r="AJ7" s="352"/>
      <c r="AK7" s="352"/>
      <c r="AL7" s="352"/>
      <c r="AM7" s="352"/>
      <c r="AN7" s="352"/>
      <c r="AO7" s="352"/>
      <c r="AP7" s="352"/>
      <c r="AQ7" s="352"/>
      <c r="AR7" s="352"/>
      <c r="AS7" s="352"/>
    </row>
    <row r="8" spans="1:58" s="188" customFormat="1" ht="15.75" customHeight="1">
      <c r="A8" s="353" t="s">
        <v>299</v>
      </c>
      <c r="B8" s="353"/>
      <c r="C8" s="353"/>
      <c r="D8" s="353"/>
      <c r="E8" s="353"/>
      <c r="F8" s="353"/>
      <c r="G8" s="353"/>
      <c r="H8" s="353"/>
      <c r="I8" s="353"/>
      <c r="J8" s="353"/>
      <c r="K8" s="353"/>
      <c r="L8" s="353"/>
      <c r="M8" s="353"/>
      <c r="N8" s="353"/>
      <c r="O8" s="353"/>
      <c r="P8" s="353"/>
      <c r="Q8" s="353"/>
      <c r="R8" s="353"/>
      <c r="S8" s="353"/>
      <c r="T8" s="353"/>
      <c r="U8" s="353"/>
      <c r="V8" s="353"/>
      <c r="W8" s="353"/>
      <c r="X8" s="353"/>
      <c r="Y8" s="353"/>
      <c r="Z8" s="353"/>
      <c r="AA8" s="353"/>
      <c r="AB8" s="353"/>
      <c r="AC8" s="353"/>
      <c r="AD8" s="353"/>
      <c r="AE8" s="353"/>
      <c r="AF8" s="353"/>
      <c r="AG8" s="353"/>
      <c r="AH8" s="353"/>
      <c r="AI8" s="353"/>
      <c r="AJ8" s="353"/>
      <c r="AK8" s="353"/>
      <c r="AL8" s="353"/>
      <c r="AM8" s="353"/>
      <c r="AN8" s="353"/>
      <c r="AO8" s="353"/>
      <c r="AP8" s="353"/>
      <c r="AQ8" s="353"/>
      <c r="AR8" s="353"/>
      <c r="AS8" s="353"/>
    </row>
    <row r="9" spans="1:58" s="188" customFormat="1"/>
    <row r="10" spans="1:58" s="188" customFormat="1" ht="23.25" customHeight="1">
      <c r="A10" s="352" t="s">
        <v>662</v>
      </c>
      <c r="B10" s="352"/>
      <c r="C10" s="352"/>
      <c r="D10" s="352"/>
      <c r="E10" s="352"/>
      <c r="F10" s="352"/>
      <c r="G10" s="352"/>
      <c r="H10" s="352"/>
      <c r="I10" s="352"/>
      <c r="J10" s="352"/>
      <c r="K10" s="352"/>
      <c r="L10" s="352"/>
      <c r="M10" s="352"/>
      <c r="N10" s="352"/>
      <c r="O10" s="352"/>
      <c r="P10" s="352"/>
      <c r="Q10" s="352"/>
      <c r="R10" s="352"/>
      <c r="S10" s="352"/>
      <c r="T10" s="352"/>
      <c r="U10" s="352"/>
      <c r="V10" s="352"/>
      <c r="W10" s="352"/>
      <c r="X10" s="352"/>
      <c r="Y10" s="352"/>
      <c r="Z10" s="352"/>
      <c r="AA10" s="352"/>
      <c r="AB10" s="352"/>
      <c r="AC10" s="352"/>
      <c r="AD10" s="352"/>
      <c r="AE10" s="352"/>
      <c r="AF10" s="352"/>
      <c r="AG10" s="352"/>
      <c r="AH10" s="352"/>
      <c r="AI10" s="352"/>
      <c r="AJ10" s="352"/>
      <c r="AK10" s="352"/>
      <c r="AL10" s="352"/>
      <c r="AM10" s="352"/>
      <c r="AN10" s="352"/>
      <c r="AO10" s="352"/>
      <c r="AP10" s="352"/>
      <c r="AQ10" s="352"/>
      <c r="AR10" s="352"/>
      <c r="AS10" s="352"/>
    </row>
    <row r="11" spans="1:58" s="188" customFormat="1" ht="15" customHeight="1">
      <c r="A11" s="321"/>
      <c r="B11" s="321"/>
      <c r="C11" s="321"/>
      <c r="D11" s="321"/>
      <c r="E11" s="321"/>
      <c r="F11" s="321"/>
      <c r="G11" s="321"/>
      <c r="H11" s="321"/>
      <c r="I11" s="321"/>
      <c r="J11" s="321"/>
      <c r="K11" s="321"/>
      <c r="L11" s="321"/>
      <c r="M11" s="321"/>
      <c r="N11" s="321"/>
      <c r="O11" s="321"/>
      <c r="P11" s="252"/>
      <c r="Q11" s="252"/>
      <c r="R11" s="252"/>
      <c r="S11" s="252"/>
      <c r="T11" s="252"/>
      <c r="U11" s="252"/>
      <c r="V11" s="252"/>
      <c r="W11" s="252"/>
      <c r="X11" s="252"/>
      <c r="Y11" s="252"/>
      <c r="Z11" s="252"/>
      <c r="AA11" s="252"/>
      <c r="AB11" s="252"/>
      <c r="AC11" s="252"/>
      <c r="AD11" s="252"/>
      <c r="AE11" s="252"/>
      <c r="AF11" s="252"/>
      <c r="AG11" s="252"/>
      <c r="AH11" s="321"/>
      <c r="AI11" s="321"/>
      <c r="AJ11" s="321"/>
      <c r="AK11" s="321"/>
      <c r="AL11" s="321"/>
      <c r="AM11" s="321"/>
      <c r="AN11" s="321"/>
      <c r="AO11" s="321"/>
      <c r="AP11" s="321"/>
      <c r="AQ11" s="321"/>
      <c r="AR11" s="321"/>
      <c r="AS11" s="321"/>
    </row>
    <row r="12" spans="1:58" s="322" customFormat="1" ht="15.75" customHeight="1">
      <c r="A12" s="344" t="s">
        <v>778</v>
      </c>
      <c r="B12" s="344"/>
      <c r="C12" s="344"/>
      <c r="D12" s="344"/>
      <c r="E12" s="344"/>
      <c r="F12" s="344"/>
      <c r="G12" s="344"/>
      <c r="H12" s="344"/>
      <c r="I12" s="344"/>
      <c r="J12" s="344"/>
      <c r="K12" s="344"/>
      <c r="L12" s="344"/>
      <c r="M12" s="344"/>
      <c r="N12" s="344"/>
      <c r="O12" s="344"/>
      <c r="P12" s="344"/>
      <c r="Q12" s="344"/>
      <c r="R12" s="344"/>
      <c r="S12" s="344"/>
      <c r="T12" s="344"/>
      <c r="U12" s="344"/>
      <c r="V12" s="344"/>
      <c r="W12" s="344"/>
      <c r="X12" s="344"/>
      <c r="Y12" s="344"/>
      <c r="Z12" s="344"/>
      <c r="AA12" s="344"/>
      <c r="AB12" s="344"/>
      <c r="AC12" s="344"/>
      <c r="AD12" s="344"/>
      <c r="AE12" s="344"/>
      <c r="AF12" s="344"/>
      <c r="AG12" s="344"/>
      <c r="AH12" s="344"/>
      <c r="AI12" s="344"/>
      <c r="AJ12" s="344"/>
      <c r="AK12" s="344"/>
      <c r="AL12" s="344"/>
      <c r="AM12" s="344"/>
      <c r="AN12" s="344"/>
      <c r="AO12" s="344"/>
      <c r="AP12" s="344"/>
      <c r="AQ12" s="344"/>
      <c r="AR12" s="344"/>
      <c r="AS12" s="344"/>
      <c r="AT12" s="312"/>
      <c r="AU12" s="312"/>
      <c r="AV12" s="312"/>
      <c r="AW12" s="312"/>
      <c r="AX12" s="312"/>
      <c r="AY12" s="312"/>
      <c r="AZ12" s="312"/>
      <c r="BA12" s="312"/>
      <c r="BB12" s="312"/>
      <c r="BC12" s="312"/>
      <c r="BD12" s="312"/>
      <c r="BE12" s="312"/>
      <c r="BF12" s="312"/>
    </row>
    <row r="13" spans="1:58" s="322" customFormat="1" ht="15.75" customHeight="1">
      <c r="A13" s="341" t="s">
        <v>160</v>
      </c>
      <c r="B13" s="341"/>
      <c r="C13" s="341"/>
      <c r="D13" s="341"/>
      <c r="E13" s="341"/>
      <c r="F13" s="341"/>
      <c r="G13" s="341"/>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341"/>
      <c r="AH13" s="341"/>
      <c r="AI13" s="341"/>
      <c r="AJ13" s="341"/>
      <c r="AK13" s="341"/>
      <c r="AL13" s="341"/>
      <c r="AM13" s="341"/>
      <c r="AN13" s="341"/>
      <c r="AO13" s="341"/>
      <c r="AP13" s="341"/>
      <c r="AQ13" s="341"/>
      <c r="AR13" s="341"/>
      <c r="AS13" s="341"/>
      <c r="AT13" s="313"/>
      <c r="AU13" s="313"/>
      <c r="AV13" s="313"/>
      <c r="AW13" s="313"/>
      <c r="AX13" s="313"/>
      <c r="AY13" s="313"/>
      <c r="AZ13" s="313"/>
      <c r="BA13" s="313"/>
      <c r="BB13" s="313"/>
      <c r="BC13" s="313"/>
      <c r="BD13" s="313"/>
      <c r="BE13" s="313"/>
      <c r="BF13" s="313"/>
    </row>
    <row r="14" spans="1:58" s="322" customFormat="1" ht="15.75" customHeight="1">
      <c r="A14" s="344"/>
      <c r="B14" s="344"/>
      <c r="C14" s="344"/>
      <c r="D14" s="344"/>
      <c r="E14" s="344"/>
      <c r="F14" s="344"/>
      <c r="G14" s="344"/>
      <c r="H14" s="344"/>
      <c r="I14" s="344"/>
      <c r="J14" s="344"/>
      <c r="K14" s="344"/>
      <c r="L14" s="344"/>
      <c r="M14" s="344"/>
      <c r="N14" s="344"/>
      <c r="O14" s="344"/>
      <c r="P14" s="344"/>
      <c r="Q14" s="344"/>
      <c r="R14" s="344"/>
      <c r="S14" s="344"/>
      <c r="T14" s="344"/>
      <c r="U14" s="344"/>
      <c r="V14" s="344"/>
      <c r="W14" s="344"/>
      <c r="X14" s="344"/>
      <c r="Y14" s="344"/>
      <c r="Z14" s="344"/>
      <c r="AA14" s="344"/>
      <c r="AB14" s="344"/>
      <c r="AC14" s="344"/>
      <c r="AD14" s="344"/>
      <c r="AE14" s="344"/>
      <c r="AF14" s="344"/>
      <c r="AG14" s="344"/>
      <c r="AH14" s="344"/>
      <c r="AI14" s="344"/>
      <c r="AJ14" s="344"/>
      <c r="AK14" s="344"/>
      <c r="AL14" s="344"/>
      <c r="AM14" s="344"/>
      <c r="AN14" s="344"/>
      <c r="AO14" s="344"/>
      <c r="AP14" s="344"/>
      <c r="AQ14" s="344"/>
      <c r="AR14" s="344"/>
      <c r="AS14" s="344"/>
      <c r="AT14" s="312"/>
      <c r="AU14" s="312"/>
      <c r="AV14" s="312"/>
      <c r="AW14" s="312"/>
      <c r="AX14" s="312"/>
      <c r="AY14" s="312"/>
      <c r="AZ14" s="312"/>
      <c r="BA14" s="312"/>
      <c r="BB14" s="312"/>
      <c r="BC14" s="312"/>
      <c r="BD14" s="312"/>
      <c r="BE14" s="312"/>
      <c r="BF14" s="312"/>
    </row>
    <row r="15" spans="1:58" s="327" customFormat="1" ht="33.75" customHeight="1">
      <c r="A15" s="343" t="s">
        <v>167</v>
      </c>
      <c r="B15" s="343" t="s">
        <v>31</v>
      </c>
      <c r="C15" s="343" t="s">
        <v>4</v>
      </c>
      <c r="D15" s="343" t="s">
        <v>161</v>
      </c>
      <c r="E15" s="343"/>
      <c r="F15" s="343"/>
      <c r="G15" s="343"/>
      <c r="H15" s="343"/>
      <c r="I15" s="343"/>
      <c r="J15" s="343"/>
      <c r="K15" s="343"/>
      <c r="L15" s="343"/>
      <c r="M15" s="343"/>
      <c r="N15" s="343"/>
      <c r="O15" s="343"/>
      <c r="P15" s="343"/>
      <c r="Q15" s="343"/>
      <c r="R15" s="343"/>
      <c r="S15" s="343"/>
      <c r="T15" s="343"/>
      <c r="U15" s="343"/>
      <c r="V15" s="343"/>
      <c r="W15" s="343"/>
      <c r="X15" s="343"/>
      <c r="Y15" s="343"/>
      <c r="Z15" s="343"/>
      <c r="AA15" s="343"/>
      <c r="AB15" s="343"/>
      <c r="AC15" s="343"/>
      <c r="AD15" s="343"/>
      <c r="AE15" s="343"/>
      <c r="AF15" s="343"/>
      <c r="AG15" s="343"/>
      <c r="AH15" s="343"/>
      <c r="AI15" s="343"/>
      <c r="AJ15" s="343"/>
      <c r="AK15" s="343"/>
      <c r="AL15" s="343"/>
      <c r="AM15" s="343"/>
      <c r="AN15" s="343"/>
      <c r="AO15" s="343"/>
      <c r="AP15" s="343"/>
      <c r="AQ15" s="343"/>
      <c r="AR15" s="343"/>
      <c r="AS15" s="343"/>
      <c r="AT15" s="343"/>
      <c r="AU15" s="343"/>
      <c r="AV15" s="343"/>
      <c r="AW15" s="343"/>
      <c r="AX15" s="343"/>
      <c r="AY15" s="343"/>
    </row>
    <row r="16" spans="1:58" s="188" customFormat="1" ht="145.5" customHeight="1">
      <c r="A16" s="343"/>
      <c r="B16" s="343"/>
      <c r="C16" s="343"/>
      <c r="D16" s="343" t="s">
        <v>57</v>
      </c>
      <c r="E16" s="343"/>
      <c r="F16" s="343"/>
      <c r="G16" s="343"/>
      <c r="H16" s="343"/>
      <c r="I16" s="343"/>
      <c r="J16" s="343"/>
      <c r="K16" s="343"/>
      <c r="L16" s="343"/>
      <c r="M16" s="343"/>
      <c r="N16" s="343"/>
      <c r="O16" s="343"/>
      <c r="P16" s="343"/>
      <c r="Q16" s="343"/>
      <c r="R16" s="343"/>
      <c r="S16" s="343"/>
      <c r="T16" s="343" t="s">
        <v>58</v>
      </c>
      <c r="U16" s="343"/>
      <c r="V16" s="343"/>
      <c r="W16" s="343"/>
      <c r="X16" s="343"/>
      <c r="Y16" s="343"/>
      <c r="Z16" s="343"/>
      <c r="AA16" s="343"/>
      <c r="AB16" s="343"/>
      <c r="AC16" s="343"/>
      <c r="AD16" s="343" t="s">
        <v>51</v>
      </c>
      <c r="AE16" s="343"/>
      <c r="AF16" s="343"/>
      <c r="AG16" s="343"/>
      <c r="AH16" s="343"/>
      <c r="AI16" s="343"/>
      <c r="AJ16" s="343" t="s">
        <v>52</v>
      </c>
      <c r="AK16" s="343"/>
      <c r="AL16" s="343"/>
      <c r="AM16" s="343"/>
      <c r="AN16" s="343" t="s">
        <v>33</v>
      </c>
      <c r="AO16" s="343"/>
      <c r="AP16" s="343"/>
      <c r="AQ16" s="343"/>
      <c r="AR16" s="343"/>
      <c r="AS16" s="343"/>
      <c r="AT16" s="343" t="s">
        <v>49</v>
      </c>
      <c r="AU16" s="343"/>
      <c r="AV16" s="343"/>
      <c r="AW16" s="343"/>
      <c r="AX16" s="343" t="s">
        <v>50</v>
      </c>
      <c r="AY16" s="343"/>
    </row>
    <row r="17" spans="1:51" s="236" customFormat="1" ht="192" customHeight="1">
      <c r="A17" s="343"/>
      <c r="B17" s="343"/>
      <c r="C17" s="343"/>
      <c r="D17" s="342" t="s">
        <v>678</v>
      </c>
      <c r="E17" s="342"/>
      <c r="F17" s="342" t="s">
        <v>679</v>
      </c>
      <c r="G17" s="342"/>
      <c r="H17" s="345" t="s">
        <v>680</v>
      </c>
      <c r="I17" s="346"/>
      <c r="J17" s="345" t="s">
        <v>681</v>
      </c>
      <c r="K17" s="346"/>
      <c r="L17" s="345" t="s">
        <v>682</v>
      </c>
      <c r="M17" s="346"/>
      <c r="N17" s="345" t="s">
        <v>683</v>
      </c>
      <c r="O17" s="346"/>
      <c r="P17" s="345" t="s">
        <v>684</v>
      </c>
      <c r="Q17" s="346"/>
      <c r="R17" s="342" t="s">
        <v>685</v>
      </c>
      <c r="S17" s="342"/>
      <c r="T17" s="342" t="s">
        <v>698</v>
      </c>
      <c r="U17" s="342"/>
      <c r="V17" s="345" t="s">
        <v>699</v>
      </c>
      <c r="W17" s="346"/>
      <c r="X17" s="345" t="s">
        <v>700</v>
      </c>
      <c r="Y17" s="346"/>
      <c r="Z17" s="342" t="s">
        <v>701</v>
      </c>
      <c r="AA17" s="342"/>
      <c r="AB17" s="342" t="s">
        <v>702</v>
      </c>
      <c r="AC17" s="342"/>
      <c r="AD17" s="342" t="s">
        <v>708</v>
      </c>
      <c r="AE17" s="342"/>
      <c r="AF17" s="342" t="s">
        <v>709</v>
      </c>
      <c r="AG17" s="342"/>
      <c r="AH17" s="347" t="s">
        <v>710</v>
      </c>
      <c r="AI17" s="347"/>
      <c r="AJ17" s="342" t="s">
        <v>713</v>
      </c>
      <c r="AK17" s="342"/>
      <c r="AL17" s="342" t="s">
        <v>714</v>
      </c>
      <c r="AM17" s="342"/>
      <c r="AN17" s="342" t="s">
        <v>715</v>
      </c>
      <c r="AO17" s="342"/>
      <c r="AP17" s="342" t="s">
        <v>716</v>
      </c>
      <c r="AQ17" s="342"/>
      <c r="AR17" s="342" t="s">
        <v>717</v>
      </c>
      <c r="AS17" s="342"/>
      <c r="AT17" s="342" t="s">
        <v>720</v>
      </c>
      <c r="AU17" s="342"/>
      <c r="AV17" s="342" t="s">
        <v>721</v>
      </c>
      <c r="AW17" s="342"/>
      <c r="AX17" s="342" t="s">
        <v>722</v>
      </c>
      <c r="AY17" s="342"/>
    </row>
    <row r="18" spans="1:51" s="188" customFormat="1" ht="128.25" customHeight="1">
      <c r="A18" s="343"/>
      <c r="B18" s="343"/>
      <c r="C18" s="343"/>
      <c r="D18" s="243" t="s">
        <v>19</v>
      </c>
      <c r="E18" s="243" t="s">
        <v>158</v>
      </c>
      <c r="F18" s="243" t="s">
        <v>19</v>
      </c>
      <c r="G18" s="243" t="s">
        <v>158</v>
      </c>
      <c r="H18" s="243" t="s">
        <v>19</v>
      </c>
      <c r="I18" s="243" t="s">
        <v>158</v>
      </c>
      <c r="J18" s="243" t="s">
        <v>19</v>
      </c>
      <c r="K18" s="243" t="s">
        <v>158</v>
      </c>
      <c r="L18" s="243" t="s">
        <v>19</v>
      </c>
      <c r="M18" s="243" t="s">
        <v>158</v>
      </c>
      <c r="N18" s="243" t="s">
        <v>19</v>
      </c>
      <c r="O18" s="243" t="s">
        <v>158</v>
      </c>
      <c r="P18" s="243" t="s">
        <v>19</v>
      </c>
      <c r="Q18" s="243" t="s">
        <v>158</v>
      </c>
      <c r="R18" s="243" t="s">
        <v>19</v>
      </c>
      <c r="S18" s="243" t="s">
        <v>158</v>
      </c>
      <c r="T18" s="243" t="s">
        <v>19</v>
      </c>
      <c r="U18" s="243" t="s">
        <v>158</v>
      </c>
      <c r="V18" s="243" t="s">
        <v>19</v>
      </c>
      <c r="W18" s="243" t="s">
        <v>158</v>
      </c>
      <c r="X18" s="243" t="s">
        <v>19</v>
      </c>
      <c r="Y18" s="243" t="s">
        <v>158</v>
      </c>
      <c r="Z18" s="243" t="s">
        <v>19</v>
      </c>
      <c r="AA18" s="243" t="s">
        <v>158</v>
      </c>
      <c r="AB18" s="243" t="s">
        <v>19</v>
      </c>
      <c r="AC18" s="243" t="s">
        <v>158</v>
      </c>
      <c r="AD18" s="243" t="s">
        <v>19</v>
      </c>
      <c r="AE18" s="243" t="s">
        <v>158</v>
      </c>
      <c r="AF18" s="243" t="s">
        <v>19</v>
      </c>
      <c r="AG18" s="243" t="s">
        <v>158</v>
      </c>
      <c r="AH18" s="243" t="s">
        <v>19</v>
      </c>
      <c r="AI18" s="243" t="s">
        <v>158</v>
      </c>
      <c r="AJ18" s="243" t="s">
        <v>19</v>
      </c>
      <c r="AK18" s="243" t="s">
        <v>158</v>
      </c>
      <c r="AL18" s="243" t="s">
        <v>19</v>
      </c>
      <c r="AM18" s="243" t="s">
        <v>158</v>
      </c>
      <c r="AN18" s="243" t="s">
        <v>19</v>
      </c>
      <c r="AO18" s="243" t="s">
        <v>158</v>
      </c>
      <c r="AP18" s="243" t="s">
        <v>19</v>
      </c>
      <c r="AQ18" s="243" t="s">
        <v>158</v>
      </c>
      <c r="AR18" s="243" t="s">
        <v>19</v>
      </c>
      <c r="AS18" s="243" t="s">
        <v>158</v>
      </c>
      <c r="AT18" s="243" t="s">
        <v>19</v>
      </c>
      <c r="AU18" s="243" t="s">
        <v>158</v>
      </c>
      <c r="AV18" s="243" t="s">
        <v>19</v>
      </c>
      <c r="AW18" s="243" t="s">
        <v>158</v>
      </c>
      <c r="AX18" s="243" t="s">
        <v>19</v>
      </c>
      <c r="AY18" s="243" t="s">
        <v>158</v>
      </c>
    </row>
    <row r="19" spans="1:51" s="330" customFormat="1" ht="15">
      <c r="A19" s="275">
        <v>1</v>
      </c>
      <c r="B19" s="328">
        <v>2</v>
      </c>
      <c r="C19" s="275">
        <v>3</v>
      </c>
      <c r="D19" s="329" t="s">
        <v>104</v>
      </c>
      <c r="E19" s="329" t="s">
        <v>111</v>
      </c>
      <c r="F19" s="329" t="s">
        <v>112</v>
      </c>
      <c r="G19" s="329" t="s">
        <v>149</v>
      </c>
      <c r="H19" s="329" t="s">
        <v>686</v>
      </c>
      <c r="I19" s="329" t="s">
        <v>687</v>
      </c>
      <c r="J19" s="329" t="s">
        <v>688</v>
      </c>
      <c r="K19" s="329" t="s">
        <v>689</v>
      </c>
      <c r="L19" s="329" t="s">
        <v>690</v>
      </c>
      <c r="M19" s="329" t="s">
        <v>691</v>
      </c>
      <c r="N19" s="329" t="s">
        <v>692</v>
      </c>
      <c r="O19" s="329" t="s">
        <v>693</v>
      </c>
      <c r="P19" s="329" t="s">
        <v>694</v>
      </c>
      <c r="Q19" s="329" t="s">
        <v>695</v>
      </c>
      <c r="R19" s="329" t="s">
        <v>696</v>
      </c>
      <c r="S19" s="329" t="s">
        <v>697</v>
      </c>
      <c r="T19" s="329" t="s">
        <v>97</v>
      </c>
      <c r="U19" s="329" t="s">
        <v>98</v>
      </c>
      <c r="V19" s="329" t="s">
        <v>113</v>
      </c>
      <c r="W19" s="329" t="s">
        <v>114</v>
      </c>
      <c r="X19" s="329" t="s">
        <v>506</v>
      </c>
      <c r="Y19" s="329" t="s">
        <v>703</v>
      </c>
      <c r="Z19" s="329" t="s">
        <v>704</v>
      </c>
      <c r="AA19" s="329" t="s">
        <v>705</v>
      </c>
      <c r="AB19" s="329" t="s">
        <v>706</v>
      </c>
      <c r="AC19" s="329" t="s">
        <v>707</v>
      </c>
      <c r="AD19" s="329" t="s">
        <v>100</v>
      </c>
      <c r="AE19" s="329" t="s">
        <v>101</v>
      </c>
      <c r="AF19" s="329" t="s">
        <v>102</v>
      </c>
      <c r="AG19" s="329" t="s">
        <v>103</v>
      </c>
      <c r="AH19" s="329" t="s">
        <v>711</v>
      </c>
      <c r="AI19" s="329" t="s">
        <v>712</v>
      </c>
      <c r="AJ19" s="329" t="s">
        <v>116</v>
      </c>
      <c r="AK19" s="329" t="s">
        <v>117</v>
      </c>
      <c r="AL19" s="329" t="s">
        <v>150</v>
      </c>
      <c r="AM19" s="329" t="s">
        <v>151</v>
      </c>
      <c r="AN19" s="329" t="s">
        <v>119</v>
      </c>
      <c r="AO19" s="329" t="s">
        <v>120</v>
      </c>
      <c r="AP19" s="329" t="s">
        <v>124</v>
      </c>
      <c r="AQ19" s="329" t="s">
        <v>125</v>
      </c>
      <c r="AR19" s="329" t="s">
        <v>718</v>
      </c>
      <c r="AS19" s="329" t="s">
        <v>719</v>
      </c>
      <c r="AT19" s="329" t="s">
        <v>152</v>
      </c>
      <c r="AU19" s="329" t="s">
        <v>153</v>
      </c>
      <c r="AV19" s="329" t="s">
        <v>154</v>
      </c>
      <c r="AW19" s="329" t="s">
        <v>155</v>
      </c>
      <c r="AX19" s="329" t="s">
        <v>156</v>
      </c>
      <c r="AY19" s="329" t="s">
        <v>157</v>
      </c>
    </row>
    <row r="20" spans="1:51" s="324" customFormat="1" ht="57.75" customHeight="1">
      <c r="A20" s="323"/>
      <c r="B20" s="283" t="s">
        <v>739</v>
      </c>
      <c r="C20" s="265" t="s">
        <v>725</v>
      </c>
      <c r="D20" s="273" t="s">
        <v>606</v>
      </c>
      <c r="E20" s="273" t="s">
        <v>606</v>
      </c>
      <c r="F20" s="273" t="s">
        <v>606</v>
      </c>
      <c r="G20" s="273" t="s">
        <v>606</v>
      </c>
      <c r="H20" s="273" t="s">
        <v>606</v>
      </c>
      <c r="I20" s="273" t="s">
        <v>606</v>
      </c>
      <c r="J20" s="273" t="s">
        <v>606</v>
      </c>
      <c r="K20" s="273" t="s">
        <v>606</v>
      </c>
      <c r="L20" s="273" t="s">
        <v>606</v>
      </c>
      <c r="M20" s="273" t="s">
        <v>606</v>
      </c>
      <c r="N20" s="273" t="s">
        <v>606</v>
      </c>
      <c r="O20" s="273" t="s">
        <v>606</v>
      </c>
      <c r="P20" s="273" t="s">
        <v>606</v>
      </c>
      <c r="Q20" s="273" t="s">
        <v>606</v>
      </c>
      <c r="R20" s="273" t="s">
        <v>606</v>
      </c>
      <c r="S20" s="273" t="s">
        <v>606</v>
      </c>
      <c r="T20" s="273" t="s">
        <v>606</v>
      </c>
      <c r="U20" s="273" t="s">
        <v>606</v>
      </c>
      <c r="V20" s="273" t="s">
        <v>890</v>
      </c>
      <c r="W20" s="273" t="s">
        <v>606</v>
      </c>
      <c r="X20" s="273" t="s">
        <v>606</v>
      </c>
      <c r="Y20" s="273" t="s">
        <v>606</v>
      </c>
      <c r="Z20" s="273" t="s">
        <v>606</v>
      </c>
      <c r="AA20" s="273" t="s">
        <v>606</v>
      </c>
      <c r="AB20" s="273" t="s">
        <v>606</v>
      </c>
      <c r="AC20" s="273" t="s">
        <v>606</v>
      </c>
      <c r="AD20" s="273" t="s">
        <v>888</v>
      </c>
      <c r="AE20" s="273" t="s">
        <v>606</v>
      </c>
      <c r="AF20" s="273" t="s">
        <v>889</v>
      </c>
      <c r="AG20" s="273" t="s">
        <v>606</v>
      </c>
      <c r="AH20" s="273" t="s">
        <v>606</v>
      </c>
      <c r="AI20" s="273" t="s">
        <v>606</v>
      </c>
      <c r="AJ20" s="273" t="s">
        <v>606</v>
      </c>
      <c r="AK20" s="273" t="s">
        <v>606</v>
      </c>
      <c r="AL20" s="273" t="s">
        <v>606</v>
      </c>
      <c r="AM20" s="273" t="s">
        <v>606</v>
      </c>
      <c r="AN20" s="273" t="s">
        <v>606</v>
      </c>
      <c r="AO20" s="273" t="s">
        <v>606</v>
      </c>
      <c r="AP20" s="273" t="s">
        <v>606</v>
      </c>
      <c r="AQ20" s="273" t="s">
        <v>606</v>
      </c>
      <c r="AR20" s="273" t="s">
        <v>606</v>
      </c>
      <c r="AS20" s="273" t="s">
        <v>606</v>
      </c>
      <c r="AT20" s="273" t="s">
        <v>606</v>
      </c>
      <c r="AU20" s="273" t="s">
        <v>606</v>
      </c>
      <c r="AV20" s="273" t="s">
        <v>606</v>
      </c>
      <c r="AW20" s="273" t="s">
        <v>606</v>
      </c>
      <c r="AX20" s="273" t="s">
        <v>606</v>
      </c>
      <c r="AY20" s="273" t="s">
        <v>606</v>
      </c>
    </row>
    <row r="21" spans="1:51" s="325" customFormat="1" ht="63">
      <c r="A21" s="273" t="s">
        <v>524</v>
      </c>
      <c r="B21" s="274" t="s">
        <v>677</v>
      </c>
      <c r="C21" s="265" t="s">
        <v>725</v>
      </c>
      <c r="D21" s="273" t="s">
        <v>606</v>
      </c>
      <c r="E21" s="273" t="s">
        <v>606</v>
      </c>
      <c r="F21" s="273" t="s">
        <v>606</v>
      </c>
      <c r="G21" s="273" t="s">
        <v>606</v>
      </c>
      <c r="H21" s="273" t="s">
        <v>606</v>
      </c>
      <c r="I21" s="273" t="s">
        <v>606</v>
      </c>
      <c r="J21" s="273" t="s">
        <v>606</v>
      </c>
      <c r="K21" s="273" t="s">
        <v>606</v>
      </c>
      <c r="L21" s="273" t="s">
        <v>606</v>
      </c>
      <c r="M21" s="273" t="s">
        <v>606</v>
      </c>
      <c r="N21" s="273" t="s">
        <v>606</v>
      </c>
      <c r="O21" s="273" t="s">
        <v>606</v>
      </c>
      <c r="P21" s="273" t="s">
        <v>606</v>
      </c>
      <c r="Q21" s="273" t="s">
        <v>606</v>
      </c>
      <c r="R21" s="273" t="s">
        <v>606</v>
      </c>
      <c r="S21" s="273" t="s">
        <v>606</v>
      </c>
      <c r="T21" s="265" t="s">
        <v>606</v>
      </c>
      <c r="U21" s="265" t="s">
        <v>606</v>
      </c>
      <c r="V21" s="265">
        <v>0</v>
      </c>
      <c r="W21" s="273" t="s">
        <v>606</v>
      </c>
      <c r="X21" s="273" t="s">
        <v>606</v>
      </c>
      <c r="Y21" s="273" t="s">
        <v>606</v>
      </c>
      <c r="Z21" s="273" t="s">
        <v>606</v>
      </c>
      <c r="AA21" s="273" t="s">
        <v>606</v>
      </c>
      <c r="AB21" s="273" t="s">
        <v>606</v>
      </c>
      <c r="AC21" s="273" t="s">
        <v>606</v>
      </c>
      <c r="AD21" s="273" t="s">
        <v>888</v>
      </c>
      <c r="AE21" s="273" t="s">
        <v>606</v>
      </c>
      <c r="AF21" s="273" t="s">
        <v>889</v>
      </c>
      <c r="AG21" s="273" t="s">
        <v>606</v>
      </c>
      <c r="AH21" s="273" t="s">
        <v>606</v>
      </c>
      <c r="AI21" s="273" t="s">
        <v>606</v>
      </c>
      <c r="AJ21" s="277" t="s">
        <v>606</v>
      </c>
      <c r="AK21" s="277" t="s">
        <v>606</v>
      </c>
      <c r="AL21" s="277" t="s">
        <v>606</v>
      </c>
      <c r="AM21" s="277" t="s">
        <v>606</v>
      </c>
      <c r="AN21" s="277" t="s">
        <v>606</v>
      </c>
      <c r="AO21" s="277" t="s">
        <v>606</v>
      </c>
      <c r="AP21" s="277" t="s">
        <v>606</v>
      </c>
      <c r="AQ21" s="277" t="s">
        <v>606</v>
      </c>
      <c r="AR21" s="277" t="s">
        <v>606</v>
      </c>
      <c r="AS21" s="277" t="s">
        <v>606</v>
      </c>
      <c r="AT21" s="277" t="s">
        <v>606</v>
      </c>
      <c r="AU21" s="277" t="s">
        <v>606</v>
      </c>
      <c r="AV21" s="277" t="s">
        <v>606</v>
      </c>
      <c r="AW21" s="277" t="s">
        <v>606</v>
      </c>
      <c r="AX21" s="277" t="s">
        <v>606</v>
      </c>
      <c r="AY21" s="277" t="s">
        <v>606</v>
      </c>
    </row>
    <row r="22" spans="1:51" s="325" customFormat="1" ht="63">
      <c r="A22" s="273" t="s">
        <v>530</v>
      </c>
      <c r="B22" s="274" t="s">
        <v>736</v>
      </c>
      <c r="C22" s="265" t="s">
        <v>725</v>
      </c>
      <c r="D22" s="273" t="s">
        <v>606</v>
      </c>
      <c r="E22" s="273" t="s">
        <v>606</v>
      </c>
      <c r="F22" s="273" t="s">
        <v>606</v>
      </c>
      <c r="G22" s="273" t="s">
        <v>606</v>
      </c>
      <c r="H22" s="273" t="s">
        <v>606</v>
      </c>
      <c r="I22" s="273" t="s">
        <v>606</v>
      </c>
      <c r="J22" s="273" t="s">
        <v>606</v>
      </c>
      <c r="K22" s="273" t="s">
        <v>606</v>
      </c>
      <c r="L22" s="273" t="s">
        <v>606</v>
      </c>
      <c r="M22" s="273" t="s">
        <v>606</v>
      </c>
      <c r="N22" s="273" t="s">
        <v>606</v>
      </c>
      <c r="O22" s="273" t="s">
        <v>606</v>
      </c>
      <c r="P22" s="273" t="s">
        <v>606</v>
      </c>
      <c r="Q22" s="273" t="s">
        <v>606</v>
      </c>
      <c r="R22" s="273" t="s">
        <v>606</v>
      </c>
      <c r="S22" s="273" t="s">
        <v>606</v>
      </c>
      <c r="T22" s="265" t="s">
        <v>606</v>
      </c>
      <c r="U22" s="265" t="s">
        <v>606</v>
      </c>
      <c r="V22" s="265">
        <v>0</v>
      </c>
      <c r="W22" s="273" t="s">
        <v>606</v>
      </c>
      <c r="X22" s="273" t="s">
        <v>606</v>
      </c>
      <c r="Y22" s="273" t="s">
        <v>606</v>
      </c>
      <c r="Z22" s="273" t="s">
        <v>606</v>
      </c>
      <c r="AA22" s="273" t="s">
        <v>606</v>
      </c>
      <c r="AB22" s="273" t="s">
        <v>606</v>
      </c>
      <c r="AC22" s="273" t="s">
        <v>606</v>
      </c>
      <c r="AD22" s="273" t="s">
        <v>888</v>
      </c>
      <c r="AE22" s="273" t="s">
        <v>606</v>
      </c>
      <c r="AF22" s="273" t="s">
        <v>889</v>
      </c>
      <c r="AG22" s="273" t="s">
        <v>606</v>
      </c>
      <c r="AH22" s="273" t="s">
        <v>606</v>
      </c>
      <c r="AI22" s="273" t="s">
        <v>606</v>
      </c>
      <c r="AJ22" s="273" t="s">
        <v>606</v>
      </c>
      <c r="AK22" s="273" t="s">
        <v>606</v>
      </c>
      <c r="AL22" s="273" t="s">
        <v>606</v>
      </c>
      <c r="AM22" s="273" t="s">
        <v>606</v>
      </c>
      <c r="AN22" s="273" t="s">
        <v>606</v>
      </c>
      <c r="AO22" s="273" t="s">
        <v>606</v>
      </c>
      <c r="AP22" s="273" t="s">
        <v>606</v>
      </c>
      <c r="AQ22" s="273" t="s">
        <v>606</v>
      </c>
      <c r="AR22" s="273" t="s">
        <v>606</v>
      </c>
      <c r="AS22" s="273" t="s">
        <v>606</v>
      </c>
      <c r="AT22" s="273" t="s">
        <v>606</v>
      </c>
      <c r="AU22" s="273" t="s">
        <v>606</v>
      </c>
      <c r="AV22" s="273" t="s">
        <v>606</v>
      </c>
      <c r="AW22" s="273" t="s">
        <v>606</v>
      </c>
      <c r="AX22" s="273" t="s">
        <v>606</v>
      </c>
      <c r="AY22" s="273" t="s">
        <v>606</v>
      </c>
    </row>
    <row r="23" spans="1:51" s="188" customFormat="1" ht="60">
      <c r="A23" s="275" t="s">
        <v>580</v>
      </c>
      <c r="B23" s="276" t="s">
        <v>668</v>
      </c>
      <c r="C23" s="277" t="s">
        <v>731</v>
      </c>
      <c r="D23" s="326" t="s">
        <v>606</v>
      </c>
      <c r="E23" s="326" t="s">
        <v>606</v>
      </c>
      <c r="F23" s="326" t="s">
        <v>606</v>
      </c>
      <c r="G23" s="326" t="s">
        <v>606</v>
      </c>
      <c r="H23" s="326" t="s">
        <v>606</v>
      </c>
      <c r="I23" s="326" t="s">
        <v>606</v>
      </c>
      <c r="J23" s="326" t="s">
        <v>606</v>
      </c>
      <c r="K23" s="326" t="s">
        <v>606</v>
      </c>
      <c r="L23" s="326" t="s">
        <v>606</v>
      </c>
      <c r="M23" s="326" t="s">
        <v>606</v>
      </c>
      <c r="N23" s="326" t="s">
        <v>606</v>
      </c>
      <c r="O23" s="326" t="s">
        <v>606</v>
      </c>
      <c r="P23" s="326" t="s">
        <v>606</v>
      </c>
      <c r="Q23" s="326" t="s">
        <v>606</v>
      </c>
      <c r="R23" s="326" t="s">
        <v>606</v>
      </c>
      <c r="S23" s="326" t="s">
        <v>606</v>
      </c>
      <c r="T23" s="277" t="s">
        <v>606</v>
      </c>
      <c r="U23" s="277" t="s">
        <v>606</v>
      </c>
      <c r="V23" s="277">
        <v>0</v>
      </c>
      <c r="W23" s="326" t="s">
        <v>606</v>
      </c>
      <c r="X23" s="326" t="s">
        <v>606</v>
      </c>
      <c r="Y23" s="326" t="s">
        <v>606</v>
      </c>
      <c r="Z23" s="326" t="s">
        <v>606</v>
      </c>
      <c r="AA23" s="326" t="s">
        <v>606</v>
      </c>
      <c r="AB23" s="326" t="s">
        <v>606</v>
      </c>
      <c r="AC23" s="326" t="s">
        <v>606</v>
      </c>
      <c r="AD23" s="326" t="s">
        <v>888</v>
      </c>
      <c r="AE23" s="326" t="s">
        <v>606</v>
      </c>
      <c r="AF23" s="326" t="s">
        <v>889</v>
      </c>
      <c r="AG23" s="326" t="s">
        <v>606</v>
      </c>
      <c r="AH23" s="326" t="s">
        <v>606</v>
      </c>
      <c r="AI23" s="326" t="s">
        <v>606</v>
      </c>
      <c r="AJ23" s="277" t="s">
        <v>606</v>
      </c>
      <c r="AK23" s="277" t="s">
        <v>606</v>
      </c>
      <c r="AL23" s="277" t="s">
        <v>606</v>
      </c>
      <c r="AM23" s="277" t="s">
        <v>606</v>
      </c>
      <c r="AN23" s="277" t="s">
        <v>606</v>
      </c>
      <c r="AO23" s="277" t="s">
        <v>606</v>
      </c>
      <c r="AP23" s="277" t="s">
        <v>606</v>
      </c>
      <c r="AQ23" s="277" t="s">
        <v>606</v>
      </c>
      <c r="AR23" s="277" t="s">
        <v>606</v>
      </c>
      <c r="AS23" s="277" t="s">
        <v>606</v>
      </c>
      <c r="AT23" s="277" t="s">
        <v>606</v>
      </c>
      <c r="AU23" s="277" t="s">
        <v>606</v>
      </c>
      <c r="AV23" s="277" t="s">
        <v>606</v>
      </c>
      <c r="AW23" s="277" t="s">
        <v>606</v>
      </c>
      <c r="AX23" s="277" t="s">
        <v>606</v>
      </c>
      <c r="AY23" s="277" t="s">
        <v>606</v>
      </c>
    </row>
    <row r="24" spans="1:51" s="188" customFormat="1"/>
    <row r="25" spans="1:51" s="188" customFormat="1"/>
    <row r="26" spans="1:51" s="188" customFormat="1"/>
  </sheetData>
  <mergeCells count="46">
    <mergeCell ref="AT17:AU17"/>
    <mergeCell ref="AV17:AW17"/>
    <mergeCell ref="AX17:AY17"/>
    <mergeCell ref="A7:AS7"/>
    <mergeCell ref="D15:AY15"/>
    <mergeCell ref="D16:S16"/>
    <mergeCell ref="T16:AC16"/>
    <mergeCell ref="AD16:AI16"/>
    <mergeCell ref="AJ16:AM16"/>
    <mergeCell ref="AT16:AW16"/>
    <mergeCell ref="AX16:AY16"/>
    <mergeCell ref="AN16:AS16"/>
    <mergeCell ref="A8:AS8"/>
    <mergeCell ref="A10:AS10"/>
    <mergeCell ref="A12:AS12"/>
    <mergeCell ref="A13:AS13"/>
    <mergeCell ref="K2:L2"/>
    <mergeCell ref="M2:N2"/>
    <mergeCell ref="AP3:AS3"/>
    <mergeCell ref="A4:AS4"/>
    <mergeCell ref="A5:AS5"/>
    <mergeCell ref="A14:AS14"/>
    <mergeCell ref="A15:A18"/>
    <mergeCell ref="B15:B18"/>
    <mergeCell ref="C15:C18"/>
    <mergeCell ref="Z17:AA17"/>
    <mergeCell ref="D17:E17"/>
    <mergeCell ref="F17:G17"/>
    <mergeCell ref="H17:I17"/>
    <mergeCell ref="J17:K17"/>
    <mergeCell ref="L17:M17"/>
    <mergeCell ref="N17:O17"/>
    <mergeCell ref="P17:Q17"/>
    <mergeCell ref="R17:S17"/>
    <mergeCell ref="T17:U17"/>
    <mergeCell ref="V17:W17"/>
    <mergeCell ref="X17:Y17"/>
    <mergeCell ref="AN17:AO17"/>
    <mergeCell ref="AP17:AQ17"/>
    <mergeCell ref="AR17:AS17"/>
    <mergeCell ref="AB17:AC17"/>
    <mergeCell ref="AD17:AE17"/>
    <mergeCell ref="AF17:AG17"/>
    <mergeCell ref="AH17:AI17"/>
    <mergeCell ref="AJ17:AK17"/>
    <mergeCell ref="AL17:AM17"/>
  </mergeCells>
  <pageMargins left="0.70866141732283472" right="0.70866141732283472" top="0.74803149606299213" bottom="0.74803149606299213" header="0.31496062992125984" footer="0.31496062992125984"/>
  <pageSetup paperSize="8" scale="26" orientation="landscape" r:id="rId1"/>
</worksheet>
</file>

<file path=xl/worksheets/sheet4.xml><?xml version="1.0" encoding="utf-8"?>
<worksheet xmlns="http://schemas.openxmlformats.org/spreadsheetml/2006/main" xmlns:r="http://schemas.openxmlformats.org/officeDocument/2006/relationships">
  <sheetPr>
    <tabColor theme="0"/>
    <pageSetUpPr fitToPage="1"/>
  </sheetPr>
  <dimension ref="A1:BF26"/>
  <sheetViews>
    <sheetView view="pageBreakPreview" topLeftCell="R1" zoomScale="90" zoomScaleNormal="100" zoomScaleSheetLayoutView="90" workbookViewId="0">
      <selection activeCell="AP1" sqref="AP1:AS3"/>
    </sheetView>
  </sheetViews>
  <sheetFormatPr defaultRowHeight="12"/>
  <cols>
    <col min="1" max="1" width="9.75" style="22" customWidth="1"/>
    <col min="2" max="2" width="33.875" style="22" customWidth="1"/>
    <col min="3" max="3" width="13.75" style="22" customWidth="1"/>
    <col min="4" max="45" width="8.125" style="22" customWidth="1"/>
    <col min="46" max="16384" width="9" style="22"/>
  </cols>
  <sheetData>
    <row r="1" spans="1:58" ht="18.75">
      <c r="AP1" s="188"/>
      <c r="AQ1" s="188"/>
      <c r="AR1" s="188"/>
      <c r="AS1" s="295" t="s">
        <v>253</v>
      </c>
    </row>
    <row r="2" spans="1:58" ht="18.75">
      <c r="J2" s="178"/>
      <c r="K2" s="355"/>
      <c r="L2" s="355"/>
      <c r="M2" s="355"/>
      <c r="N2" s="355"/>
      <c r="O2" s="178"/>
      <c r="AP2" s="188"/>
      <c r="AQ2" s="188"/>
      <c r="AR2" s="188"/>
      <c r="AS2" s="248" t="s">
        <v>1</v>
      </c>
    </row>
    <row r="3" spans="1:58" ht="18.75">
      <c r="J3" s="34"/>
      <c r="K3" s="34"/>
      <c r="L3" s="34"/>
      <c r="M3" s="34"/>
      <c r="N3" s="34"/>
      <c r="O3" s="34"/>
      <c r="AP3" s="348" t="s">
        <v>658</v>
      </c>
      <c r="AQ3" s="348"/>
      <c r="AR3" s="348"/>
      <c r="AS3" s="348"/>
    </row>
    <row r="4" spans="1:58" s="188" customFormat="1" ht="18.75">
      <c r="A4" s="351" t="s">
        <v>661</v>
      </c>
      <c r="B4" s="351"/>
      <c r="C4" s="351"/>
      <c r="D4" s="351"/>
      <c r="E4" s="351"/>
      <c r="F4" s="351"/>
      <c r="G4" s="351"/>
      <c r="H4" s="351"/>
      <c r="I4" s="351"/>
      <c r="J4" s="351"/>
      <c r="K4" s="351"/>
      <c r="L4" s="351"/>
      <c r="M4" s="351"/>
      <c r="N4" s="351"/>
      <c r="O4" s="351"/>
      <c r="P4" s="351"/>
      <c r="Q4" s="351"/>
      <c r="R4" s="351"/>
      <c r="S4" s="351"/>
      <c r="T4" s="351"/>
      <c r="U4" s="351"/>
      <c r="V4" s="351"/>
      <c r="W4" s="351"/>
      <c r="X4" s="351"/>
      <c r="Y4" s="351"/>
      <c r="Z4" s="351"/>
      <c r="AA4" s="351"/>
      <c r="AB4" s="351"/>
      <c r="AC4" s="351"/>
      <c r="AD4" s="351"/>
      <c r="AE4" s="351"/>
      <c r="AF4" s="351"/>
      <c r="AG4" s="351"/>
      <c r="AH4" s="351"/>
      <c r="AI4" s="351"/>
      <c r="AJ4" s="351"/>
      <c r="AK4" s="351"/>
      <c r="AL4" s="351"/>
      <c r="AM4" s="351"/>
      <c r="AN4" s="351"/>
      <c r="AO4" s="351"/>
      <c r="AP4" s="351"/>
      <c r="AQ4" s="351"/>
      <c r="AR4" s="351"/>
      <c r="AS4" s="351"/>
    </row>
    <row r="5" spans="1:58" s="188" customFormat="1" ht="18.75">
      <c r="A5" s="349" t="s">
        <v>665</v>
      </c>
      <c r="B5" s="349"/>
      <c r="C5" s="349"/>
      <c r="D5" s="349"/>
      <c r="E5" s="349"/>
      <c r="F5" s="349"/>
      <c r="G5" s="349"/>
      <c r="H5" s="349"/>
      <c r="I5" s="349"/>
      <c r="J5" s="349"/>
      <c r="K5" s="349"/>
      <c r="L5" s="349"/>
      <c r="M5" s="349"/>
      <c r="N5" s="349"/>
      <c r="O5" s="349"/>
      <c r="P5" s="349"/>
      <c r="Q5" s="349"/>
      <c r="R5" s="349"/>
      <c r="S5" s="349"/>
      <c r="T5" s="349"/>
      <c r="U5" s="349"/>
      <c r="V5" s="349"/>
      <c r="W5" s="349"/>
      <c r="X5" s="349"/>
      <c r="Y5" s="349"/>
      <c r="Z5" s="349"/>
      <c r="AA5" s="349"/>
      <c r="AB5" s="349"/>
      <c r="AC5" s="349"/>
      <c r="AD5" s="349"/>
      <c r="AE5" s="349"/>
      <c r="AF5" s="349"/>
      <c r="AG5" s="349"/>
      <c r="AH5" s="349"/>
      <c r="AI5" s="349"/>
      <c r="AJ5" s="349"/>
      <c r="AK5" s="349"/>
      <c r="AL5" s="349"/>
      <c r="AM5" s="349"/>
      <c r="AN5" s="349"/>
      <c r="AO5" s="349"/>
      <c r="AP5" s="349"/>
      <c r="AQ5" s="349"/>
      <c r="AR5" s="349"/>
      <c r="AS5" s="349"/>
    </row>
    <row r="6" spans="1:58" s="188" customFormat="1" ht="15.75" customHeight="1"/>
    <row r="7" spans="1:58" s="188" customFormat="1" ht="21.75" customHeight="1">
      <c r="A7" s="352" t="s">
        <v>660</v>
      </c>
      <c r="B7" s="352"/>
      <c r="C7" s="352"/>
      <c r="D7" s="352"/>
      <c r="E7" s="352"/>
      <c r="F7" s="352"/>
      <c r="G7" s="352"/>
      <c r="H7" s="352"/>
      <c r="I7" s="352"/>
      <c r="J7" s="352"/>
      <c r="K7" s="352"/>
      <c r="L7" s="352"/>
      <c r="M7" s="352"/>
      <c r="N7" s="352"/>
      <c r="O7" s="352"/>
      <c r="P7" s="352"/>
      <c r="Q7" s="352"/>
      <c r="R7" s="352"/>
      <c r="S7" s="352"/>
      <c r="T7" s="352"/>
      <c r="U7" s="352"/>
      <c r="V7" s="352"/>
      <c r="W7" s="352"/>
      <c r="X7" s="352"/>
      <c r="Y7" s="352"/>
      <c r="Z7" s="352"/>
      <c r="AA7" s="352"/>
      <c r="AB7" s="352"/>
      <c r="AC7" s="352"/>
      <c r="AD7" s="352"/>
      <c r="AE7" s="352"/>
      <c r="AF7" s="352"/>
      <c r="AG7" s="352"/>
      <c r="AH7" s="352"/>
      <c r="AI7" s="352"/>
      <c r="AJ7" s="352"/>
      <c r="AK7" s="352"/>
      <c r="AL7" s="352"/>
      <c r="AM7" s="352"/>
      <c r="AN7" s="352"/>
      <c r="AO7" s="352"/>
      <c r="AP7" s="352"/>
      <c r="AQ7" s="352"/>
      <c r="AR7" s="352"/>
      <c r="AS7" s="352"/>
    </row>
    <row r="8" spans="1:58" s="188" customFormat="1" ht="15.75" customHeight="1">
      <c r="A8" s="353" t="s">
        <v>299</v>
      </c>
      <c r="B8" s="353"/>
      <c r="C8" s="353"/>
      <c r="D8" s="353"/>
      <c r="E8" s="353"/>
      <c r="F8" s="353"/>
      <c r="G8" s="353"/>
      <c r="H8" s="353"/>
      <c r="I8" s="353"/>
      <c r="J8" s="353"/>
      <c r="K8" s="353"/>
      <c r="L8" s="353"/>
      <c r="M8" s="353"/>
      <c r="N8" s="353"/>
      <c r="O8" s="353"/>
      <c r="P8" s="353"/>
      <c r="Q8" s="353"/>
      <c r="R8" s="353"/>
      <c r="S8" s="353"/>
      <c r="T8" s="353"/>
      <c r="U8" s="353"/>
      <c r="V8" s="353"/>
      <c r="W8" s="353"/>
      <c r="X8" s="353"/>
      <c r="Y8" s="353"/>
      <c r="Z8" s="353"/>
      <c r="AA8" s="353"/>
      <c r="AB8" s="353"/>
      <c r="AC8" s="353"/>
      <c r="AD8" s="353"/>
      <c r="AE8" s="353"/>
      <c r="AF8" s="353"/>
      <c r="AG8" s="353"/>
      <c r="AH8" s="353"/>
      <c r="AI8" s="353"/>
      <c r="AJ8" s="353"/>
      <c r="AK8" s="353"/>
      <c r="AL8" s="353"/>
      <c r="AM8" s="353"/>
      <c r="AN8" s="353"/>
      <c r="AO8" s="353"/>
      <c r="AP8" s="353"/>
      <c r="AQ8" s="353"/>
      <c r="AR8" s="353"/>
      <c r="AS8" s="353"/>
    </row>
    <row r="9" spans="1:58" s="188" customFormat="1"/>
    <row r="10" spans="1:58" s="188" customFormat="1" ht="23.25" customHeight="1">
      <c r="A10" s="352" t="s">
        <v>662</v>
      </c>
      <c r="B10" s="352"/>
      <c r="C10" s="352"/>
      <c r="D10" s="352"/>
      <c r="E10" s="352"/>
      <c r="F10" s="352"/>
      <c r="G10" s="352"/>
      <c r="H10" s="352"/>
      <c r="I10" s="352"/>
      <c r="J10" s="352"/>
      <c r="K10" s="352"/>
      <c r="L10" s="352"/>
      <c r="M10" s="352"/>
      <c r="N10" s="352"/>
      <c r="O10" s="352"/>
      <c r="P10" s="352"/>
      <c r="Q10" s="352"/>
      <c r="R10" s="352"/>
      <c r="S10" s="352"/>
      <c r="T10" s="352"/>
      <c r="U10" s="352"/>
      <c r="V10" s="352"/>
      <c r="W10" s="352"/>
      <c r="X10" s="352"/>
      <c r="Y10" s="352"/>
      <c r="Z10" s="352"/>
      <c r="AA10" s="352"/>
      <c r="AB10" s="352"/>
      <c r="AC10" s="352"/>
      <c r="AD10" s="352"/>
      <c r="AE10" s="352"/>
      <c r="AF10" s="352"/>
      <c r="AG10" s="352"/>
      <c r="AH10" s="352"/>
      <c r="AI10" s="352"/>
      <c r="AJ10" s="352"/>
      <c r="AK10" s="352"/>
      <c r="AL10" s="352"/>
      <c r="AM10" s="352"/>
      <c r="AN10" s="352"/>
      <c r="AO10" s="352"/>
      <c r="AP10" s="352"/>
      <c r="AQ10" s="352"/>
      <c r="AR10" s="352"/>
      <c r="AS10" s="352"/>
    </row>
    <row r="11" spans="1:58" s="188" customFormat="1" ht="15" customHeight="1">
      <c r="A11" s="321"/>
      <c r="B11" s="321"/>
      <c r="C11" s="321"/>
      <c r="D11" s="321"/>
      <c r="E11" s="321"/>
      <c r="F11" s="321"/>
      <c r="G11" s="321"/>
      <c r="H11" s="321"/>
      <c r="I11" s="321"/>
      <c r="J11" s="321"/>
      <c r="K11" s="321"/>
      <c r="L11" s="321"/>
      <c r="M11" s="321"/>
      <c r="N11" s="321"/>
      <c r="O11" s="321"/>
      <c r="P11" s="252"/>
      <c r="Q11" s="252"/>
      <c r="R11" s="252"/>
      <c r="S11" s="252"/>
      <c r="T11" s="252"/>
      <c r="U11" s="252"/>
      <c r="V11" s="252"/>
      <c r="W11" s="252"/>
      <c r="X11" s="252"/>
      <c r="Y11" s="252"/>
      <c r="Z11" s="252"/>
      <c r="AA11" s="252"/>
      <c r="AB11" s="252"/>
      <c r="AC11" s="252"/>
      <c r="AD11" s="252"/>
      <c r="AE11" s="252"/>
      <c r="AF11" s="252"/>
      <c r="AG11" s="252"/>
      <c r="AH11" s="321"/>
      <c r="AI11" s="321"/>
      <c r="AJ11" s="321"/>
      <c r="AK11" s="321"/>
      <c r="AL11" s="321"/>
      <c r="AM11" s="321"/>
      <c r="AN11" s="321"/>
      <c r="AO11" s="321"/>
      <c r="AP11" s="321"/>
      <c r="AQ11" s="321"/>
      <c r="AR11" s="321"/>
      <c r="AS11" s="321"/>
    </row>
    <row r="12" spans="1:58" s="322" customFormat="1" ht="15.75" customHeight="1">
      <c r="A12" s="344" t="s">
        <v>778</v>
      </c>
      <c r="B12" s="344"/>
      <c r="C12" s="344"/>
      <c r="D12" s="344"/>
      <c r="E12" s="344"/>
      <c r="F12" s="344"/>
      <c r="G12" s="344"/>
      <c r="H12" s="344"/>
      <c r="I12" s="344"/>
      <c r="J12" s="344"/>
      <c r="K12" s="344"/>
      <c r="L12" s="344"/>
      <c r="M12" s="344"/>
      <c r="N12" s="344"/>
      <c r="O12" s="344"/>
      <c r="P12" s="344"/>
      <c r="Q12" s="344"/>
      <c r="R12" s="344"/>
      <c r="S12" s="344"/>
      <c r="T12" s="344"/>
      <c r="U12" s="344"/>
      <c r="V12" s="344"/>
      <c r="W12" s="344"/>
      <c r="X12" s="344"/>
      <c r="Y12" s="344"/>
      <c r="Z12" s="344"/>
      <c r="AA12" s="344"/>
      <c r="AB12" s="344"/>
      <c r="AC12" s="344"/>
      <c r="AD12" s="344"/>
      <c r="AE12" s="344"/>
      <c r="AF12" s="344"/>
      <c r="AG12" s="344"/>
      <c r="AH12" s="344"/>
      <c r="AI12" s="344"/>
      <c r="AJ12" s="344"/>
      <c r="AK12" s="344"/>
      <c r="AL12" s="344"/>
      <c r="AM12" s="344"/>
      <c r="AN12" s="344"/>
      <c r="AO12" s="344"/>
      <c r="AP12" s="344"/>
      <c r="AQ12" s="344"/>
      <c r="AR12" s="344"/>
      <c r="AS12" s="344"/>
      <c r="AT12" s="312"/>
      <c r="AU12" s="312"/>
      <c r="AV12" s="312"/>
      <c r="AW12" s="312"/>
      <c r="AX12" s="312"/>
      <c r="AY12" s="312"/>
      <c r="AZ12" s="312"/>
      <c r="BA12" s="312"/>
      <c r="BB12" s="312"/>
      <c r="BC12" s="312"/>
      <c r="BD12" s="312"/>
      <c r="BE12" s="312"/>
      <c r="BF12" s="312"/>
    </row>
    <row r="13" spans="1:58" s="322" customFormat="1" ht="15.75" customHeight="1">
      <c r="A13" s="341" t="s">
        <v>160</v>
      </c>
      <c r="B13" s="341"/>
      <c r="C13" s="341"/>
      <c r="D13" s="341"/>
      <c r="E13" s="341"/>
      <c r="F13" s="341"/>
      <c r="G13" s="341"/>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341"/>
      <c r="AH13" s="341"/>
      <c r="AI13" s="341"/>
      <c r="AJ13" s="341"/>
      <c r="AK13" s="341"/>
      <c r="AL13" s="341"/>
      <c r="AM13" s="341"/>
      <c r="AN13" s="341"/>
      <c r="AO13" s="341"/>
      <c r="AP13" s="341"/>
      <c r="AQ13" s="341"/>
      <c r="AR13" s="341"/>
      <c r="AS13" s="341"/>
      <c r="AT13" s="313"/>
      <c r="AU13" s="313"/>
      <c r="AV13" s="313"/>
      <c r="AW13" s="313"/>
      <c r="AX13" s="313"/>
      <c r="AY13" s="313"/>
      <c r="AZ13" s="313"/>
      <c r="BA13" s="313"/>
      <c r="BB13" s="313"/>
      <c r="BC13" s="313"/>
      <c r="BD13" s="313"/>
      <c r="BE13" s="313"/>
      <c r="BF13" s="313"/>
    </row>
    <row r="14" spans="1:58" s="322" customFormat="1" ht="15.75" customHeight="1">
      <c r="A14" s="344"/>
      <c r="B14" s="344"/>
      <c r="C14" s="344"/>
      <c r="D14" s="344"/>
      <c r="E14" s="344"/>
      <c r="F14" s="344"/>
      <c r="G14" s="344"/>
      <c r="H14" s="344"/>
      <c r="I14" s="344"/>
      <c r="J14" s="344"/>
      <c r="K14" s="344"/>
      <c r="L14" s="344"/>
      <c r="M14" s="344"/>
      <c r="N14" s="344"/>
      <c r="O14" s="344"/>
      <c r="P14" s="344"/>
      <c r="Q14" s="344"/>
      <c r="R14" s="344"/>
      <c r="S14" s="344"/>
      <c r="T14" s="344"/>
      <c r="U14" s="344"/>
      <c r="V14" s="344"/>
      <c r="W14" s="344"/>
      <c r="X14" s="344"/>
      <c r="Y14" s="344"/>
      <c r="Z14" s="344"/>
      <c r="AA14" s="344"/>
      <c r="AB14" s="344"/>
      <c r="AC14" s="344"/>
      <c r="AD14" s="344"/>
      <c r="AE14" s="344"/>
      <c r="AF14" s="344"/>
      <c r="AG14" s="344"/>
      <c r="AH14" s="344"/>
      <c r="AI14" s="344"/>
      <c r="AJ14" s="344"/>
      <c r="AK14" s="344"/>
      <c r="AL14" s="344"/>
      <c r="AM14" s="344"/>
      <c r="AN14" s="344"/>
      <c r="AO14" s="344"/>
      <c r="AP14" s="344"/>
      <c r="AQ14" s="344"/>
      <c r="AR14" s="344"/>
      <c r="AS14" s="344"/>
      <c r="AT14" s="312"/>
      <c r="AU14" s="312"/>
      <c r="AV14" s="312"/>
      <c r="AW14" s="312"/>
      <c r="AX14" s="312"/>
      <c r="AY14" s="312"/>
      <c r="AZ14" s="312"/>
      <c r="BA14" s="312"/>
      <c r="BB14" s="312"/>
      <c r="BC14" s="312"/>
      <c r="BD14" s="312"/>
      <c r="BE14" s="312"/>
      <c r="BF14" s="312"/>
    </row>
    <row r="15" spans="1:58" s="327" customFormat="1" ht="33.75" customHeight="1">
      <c r="A15" s="343" t="s">
        <v>167</v>
      </c>
      <c r="B15" s="343" t="s">
        <v>31</v>
      </c>
      <c r="C15" s="343" t="s">
        <v>4</v>
      </c>
      <c r="D15" s="343" t="s">
        <v>161</v>
      </c>
      <c r="E15" s="343"/>
      <c r="F15" s="343"/>
      <c r="G15" s="343"/>
      <c r="H15" s="343"/>
      <c r="I15" s="343"/>
      <c r="J15" s="343"/>
      <c r="K15" s="343"/>
      <c r="L15" s="343"/>
      <c r="M15" s="343"/>
      <c r="N15" s="343"/>
      <c r="O15" s="343"/>
      <c r="P15" s="343"/>
      <c r="Q15" s="343"/>
      <c r="R15" s="343"/>
      <c r="S15" s="343"/>
      <c r="T15" s="343"/>
      <c r="U15" s="343"/>
      <c r="V15" s="343"/>
      <c r="W15" s="343"/>
      <c r="X15" s="343"/>
      <c r="Y15" s="343"/>
      <c r="Z15" s="343"/>
      <c r="AA15" s="343"/>
      <c r="AB15" s="343"/>
      <c r="AC15" s="343"/>
      <c r="AD15" s="343"/>
      <c r="AE15" s="343"/>
      <c r="AF15" s="343"/>
      <c r="AG15" s="343"/>
      <c r="AH15" s="343"/>
      <c r="AI15" s="343"/>
      <c r="AJ15" s="343"/>
      <c r="AK15" s="343"/>
      <c r="AL15" s="343"/>
      <c r="AM15" s="343"/>
      <c r="AN15" s="343"/>
      <c r="AO15" s="343"/>
      <c r="AP15" s="343"/>
      <c r="AQ15" s="343"/>
      <c r="AR15" s="343"/>
      <c r="AS15" s="343"/>
      <c r="AT15" s="343"/>
      <c r="AU15" s="343"/>
      <c r="AV15" s="343"/>
      <c r="AW15" s="343"/>
      <c r="AX15" s="343"/>
      <c r="AY15" s="343"/>
    </row>
    <row r="16" spans="1:58" s="188" customFormat="1" ht="145.5" customHeight="1">
      <c r="A16" s="343"/>
      <c r="B16" s="343"/>
      <c r="C16" s="343"/>
      <c r="D16" s="343" t="s">
        <v>57</v>
      </c>
      <c r="E16" s="343"/>
      <c r="F16" s="343"/>
      <c r="G16" s="343"/>
      <c r="H16" s="343"/>
      <c r="I16" s="343"/>
      <c r="J16" s="343"/>
      <c r="K16" s="343"/>
      <c r="L16" s="343"/>
      <c r="M16" s="343"/>
      <c r="N16" s="343"/>
      <c r="O16" s="343"/>
      <c r="P16" s="343"/>
      <c r="Q16" s="343"/>
      <c r="R16" s="343"/>
      <c r="S16" s="343"/>
      <c r="T16" s="343" t="s">
        <v>58</v>
      </c>
      <c r="U16" s="343"/>
      <c r="V16" s="343"/>
      <c r="W16" s="343"/>
      <c r="X16" s="343"/>
      <c r="Y16" s="343"/>
      <c r="Z16" s="343"/>
      <c r="AA16" s="343"/>
      <c r="AB16" s="343"/>
      <c r="AC16" s="343"/>
      <c r="AD16" s="343" t="s">
        <v>51</v>
      </c>
      <c r="AE16" s="343"/>
      <c r="AF16" s="343"/>
      <c r="AG16" s="343"/>
      <c r="AH16" s="343"/>
      <c r="AI16" s="343"/>
      <c r="AJ16" s="343" t="s">
        <v>52</v>
      </c>
      <c r="AK16" s="343"/>
      <c r="AL16" s="343"/>
      <c r="AM16" s="343"/>
      <c r="AN16" s="343" t="s">
        <v>33</v>
      </c>
      <c r="AO16" s="343"/>
      <c r="AP16" s="343"/>
      <c r="AQ16" s="343"/>
      <c r="AR16" s="343"/>
      <c r="AS16" s="343"/>
      <c r="AT16" s="343" t="s">
        <v>49</v>
      </c>
      <c r="AU16" s="343"/>
      <c r="AV16" s="343"/>
      <c r="AW16" s="343"/>
      <c r="AX16" s="343" t="s">
        <v>50</v>
      </c>
      <c r="AY16" s="343"/>
    </row>
    <row r="17" spans="1:51" s="236" customFormat="1" ht="192" customHeight="1">
      <c r="A17" s="343"/>
      <c r="B17" s="343"/>
      <c r="C17" s="343"/>
      <c r="D17" s="342" t="s">
        <v>678</v>
      </c>
      <c r="E17" s="342"/>
      <c r="F17" s="342" t="s">
        <v>679</v>
      </c>
      <c r="G17" s="342"/>
      <c r="H17" s="345" t="s">
        <v>680</v>
      </c>
      <c r="I17" s="346"/>
      <c r="J17" s="345" t="s">
        <v>681</v>
      </c>
      <c r="K17" s="346"/>
      <c r="L17" s="345" t="s">
        <v>682</v>
      </c>
      <c r="M17" s="346"/>
      <c r="N17" s="345" t="s">
        <v>683</v>
      </c>
      <c r="O17" s="346"/>
      <c r="P17" s="345" t="s">
        <v>684</v>
      </c>
      <c r="Q17" s="346"/>
      <c r="R17" s="342" t="s">
        <v>685</v>
      </c>
      <c r="S17" s="342"/>
      <c r="T17" s="342" t="s">
        <v>698</v>
      </c>
      <c r="U17" s="342"/>
      <c r="V17" s="345" t="s">
        <v>699</v>
      </c>
      <c r="W17" s="346"/>
      <c r="X17" s="345" t="s">
        <v>700</v>
      </c>
      <c r="Y17" s="346"/>
      <c r="Z17" s="342" t="s">
        <v>701</v>
      </c>
      <c r="AA17" s="342"/>
      <c r="AB17" s="342" t="s">
        <v>702</v>
      </c>
      <c r="AC17" s="342"/>
      <c r="AD17" s="342" t="s">
        <v>708</v>
      </c>
      <c r="AE17" s="342"/>
      <c r="AF17" s="342" t="s">
        <v>709</v>
      </c>
      <c r="AG17" s="342"/>
      <c r="AH17" s="347" t="s">
        <v>710</v>
      </c>
      <c r="AI17" s="347"/>
      <c r="AJ17" s="342" t="s">
        <v>713</v>
      </c>
      <c r="AK17" s="342"/>
      <c r="AL17" s="342" t="s">
        <v>714</v>
      </c>
      <c r="AM17" s="342"/>
      <c r="AN17" s="342" t="s">
        <v>715</v>
      </c>
      <c r="AO17" s="342"/>
      <c r="AP17" s="342" t="s">
        <v>716</v>
      </c>
      <c r="AQ17" s="342"/>
      <c r="AR17" s="342" t="s">
        <v>717</v>
      </c>
      <c r="AS17" s="342"/>
      <c r="AT17" s="342" t="s">
        <v>720</v>
      </c>
      <c r="AU17" s="342"/>
      <c r="AV17" s="342" t="s">
        <v>721</v>
      </c>
      <c r="AW17" s="342"/>
      <c r="AX17" s="342" t="s">
        <v>722</v>
      </c>
      <c r="AY17" s="342"/>
    </row>
    <row r="18" spans="1:51" s="188" customFormat="1" ht="128.25" customHeight="1">
      <c r="A18" s="343"/>
      <c r="B18" s="343"/>
      <c r="C18" s="343"/>
      <c r="D18" s="243" t="s">
        <v>19</v>
      </c>
      <c r="E18" s="243" t="s">
        <v>158</v>
      </c>
      <c r="F18" s="243" t="s">
        <v>19</v>
      </c>
      <c r="G18" s="243" t="s">
        <v>158</v>
      </c>
      <c r="H18" s="243" t="s">
        <v>19</v>
      </c>
      <c r="I18" s="243" t="s">
        <v>158</v>
      </c>
      <c r="J18" s="243" t="s">
        <v>19</v>
      </c>
      <c r="K18" s="243" t="s">
        <v>158</v>
      </c>
      <c r="L18" s="243" t="s">
        <v>19</v>
      </c>
      <c r="M18" s="243" t="s">
        <v>158</v>
      </c>
      <c r="N18" s="243" t="s">
        <v>19</v>
      </c>
      <c r="O18" s="243" t="s">
        <v>158</v>
      </c>
      <c r="P18" s="243" t="s">
        <v>19</v>
      </c>
      <c r="Q18" s="243" t="s">
        <v>158</v>
      </c>
      <c r="R18" s="243" t="s">
        <v>19</v>
      </c>
      <c r="S18" s="243" t="s">
        <v>158</v>
      </c>
      <c r="T18" s="243" t="s">
        <v>19</v>
      </c>
      <c r="U18" s="243" t="s">
        <v>158</v>
      </c>
      <c r="V18" s="243" t="s">
        <v>19</v>
      </c>
      <c r="W18" s="243" t="s">
        <v>158</v>
      </c>
      <c r="X18" s="243" t="s">
        <v>19</v>
      </c>
      <c r="Y18" s="243" t="s">
        <v>158</v>
      </c>
      <c r="Z18" s="243" t="s">
        <v>19</v>
      </c>
      <c r="AA18" s="243" t="s">
        <v>158</v>
      </c>
      <c r="AB18" s="243" t="s">
        <v>19</v>
      </c>
      <c r="AC18" s="243" t="s">
        <v>158</v>
      </c>
      <c r="AD18" s="243" t="s">
        <v>19</v>
      </c>
      <c r="AE18" s="243" t="s">
        <v>158</v>
      </c>
      <c r="AF18" s="243" t="s">
        <v>19</v>
      </c>
      <c r="AG18" s="243" t="s">
        <v>158</v>
      </c>
      <c r="AH18" s="243" t="s">
        <v>19</v>
      </c>
      <c r="AI18" s="243" t="s">
        <v>158</v>
      </c>
      <c r="AJ18" s="243" t="s">
        <v>19</v>
      </c>
      <c r="AK18" s="243" t="s">
        <v>158</v>
      </c>
      <c r="AL18" s="243" t="s">
        <v>19</v>
      </c>
      <c r="AM18" s="243" t="s">
        <v>158</v>
      </c>
      <c r="AN18" s="243" t="s">
        <v>19</v>
      </c>
      <c r="AO18" s="243" t="s">
        <v>158</v>
      </c>
      <c r="AP18" s="243" t="s">
        <v>19</v>
      </c>
      <c r="AQ18" s="243" t="s">
        <v>158</v>
      </c>
      <c r="AR18" s="243" t="s">
        <v>19</v>
      </c>
      <c r="AS18" s="243" t="s">
        <v>158</v>
      </c>
      <c r="AT18" s="243" t="s">
        <v>19</v>
      </c>
      <c r="AU18" s="243" t="s">
        <v>158</v>
      </c>
      <c r="AV18" s="243" t="s">
        <v>19</v>
      </c>
      <c r="AW18" s="243" t="s">
        <v>158</v>
      </c>
      <c r="AX18" s="243" t="s">
        <v>19</v>
      </c>
      <c r="AY18" s="243" t="s">
        <v>158</v>
      </c>
    </row>
    <row r="19" spans="1:51" s="330" customFormat="1" ht="15">
      <c r="A19" s="275">
        <v>1</v>
      </c>
      <c r="B19" s="328">
        <v>2</v>
      </c>
      <c r="C19" s="275">
        <v>3</v>
      </c>
      <c r="D19" s="329" t="s">
        <v>104</v>
      </c>
      <c r="E19" s="329" t="s">
        <v>111</v>
      </c>
      <c r="F19" s="329" t="s">
        <v>112</v>
      </c>
      <c r="G19" s="329" t="s">
        <v>149</v>
      </c>
      <c r="H19" s="329" t="s">
        <v>686</v>
      </c>
      <c r="I19" s="329" t="s">
        <v>687</v>
      </c>
      <c r="J19" s="329" t="s">
        <v>688</v>
      </c>
      <c r="K19" s="329" t="s">
        <v>689</v>
      </c>
      <c r="L19" s="329" t="s">
        <v>690</v>
      </c>
      <c r="M19" s="329" t="s">
        <v>691</v>
      </c>
      <c r="N19" s="329" t="s">
        <v>692</v>
      </c>
      <c r="O19" s="329" t="s">
        <v>693</v>
      </c>
      <c r="P19" s="329" t="s">
        <v>694</v>
      </c>
      <c r="Q19" s="329" t="s">
        <v>695</v>
      </c>
      <c r="R19" s="329" t="s">
        <v>696</v>
      </c>
      <c r="S19" s="329" t="s">
        <v>697</v>
      </c>
      <c r="T19" s="329" t="s">
        <v>97</v>
      </c>
      <c r="U19" s="329" t="s">
        <v>98</v>
      </c>
      <c r="V19" s="329" t="s">
        <v>113</v>
      </c>
      <c r="W19" s="329" t="s">
        <v>114</v>
      </c>
      <c r="X19" s="329" t="s">
        <v>506</v>
      </c>
      <c r="Y19" s="329" t="s">
        <v>703</v>
      </c>
      <c r="Z19" s="329" t="s">
        <v>704</v>
      </c>
      <c r="AA19" s="329" t="s">
        <v>705</v>
      </c>
      <c r="AB19" s="329" t="s">
        <v>706</v>
      </c>
      <c r="AC19" s="329" t="s">
        <v>707</v>
      </c>
      <c r="AD19" s="329" t="s">
        <v>100</v>
      </c>
      <c r="AE19" s="329" t="s">
        <v>101</v>
      </c>
      <c r="AF19" s="329" t="s">
        <v>102</v>
      </c>
      <c r="AG19" s="329" t="s">
        <v>103</v>
      </c>
      <c r="AH19" s="329" t="s">
        <v>711</v>
      </c>
      <c r="AI19" s="329" t="s">
        <v>712</v>
      </c>
      <c r="AJ19" s="329" t="s">
        <v>116</v>
      </c>
      <c r="AK19" s="329" t="s">
        <v>117</v>
      </c>
      <c r="AL19" s="329" t="s">
        <v>150</v>
      </c>
      <c r="AM19" s="329" t="s">
        <v>151</v>
      </c>
      <c r="AN19" s="329" t="s">
        <v>119</v>
      </c>
      <c r="AO19" s="329" t="s">
        <v>120</v>
      </c>
      <c r="AP19" s="329" t="s">
        <v>124</v>
      </c>
      <c r="AQ19" s="329" t="s">
        <v>125</v>
      </c>
      <c r="AR19" s="329" t="s">
        <v>718</v>
      </c>
      <c r="AS19" s="329" t="s">
        <v>719</v>
      </c>
      <c r="AT19" s="329" t="s">
        <v>152</v>
      </c>
      <c r="AU19" s="329" t="s">
        <v>153</v>
      </c>
      <c r="AV19" s="329" t="s">
        <v>154</v>
      </c>
      <c r="AW19" s="329" t="s">
        <v>155</v>
      </c>
      <c r="AX19" s="329" t="s">
        <v>156</v>
      </c>
      <c r="AY19" s="329" t="s">
        <v>157</v>
      </c>
    </row>
    <row r="20" spans="1:51" s="324" customFormat="1" ht="57.75" customHeight="1">
      <c r="A20" s="323"/>
      <c r="B20" s="283" t="s">
        <v>739</v>
      </c>
      <c r="C20" s="265" t="s">
        <v>725</v>
      </c>
      <c r="D20" s="331" t="s">
        <v>606</v>
      </c>
      <c r="E20" s="331" t="s">
        <v>606</v>
      </c>
      <c r="F20" s="331" t="s">
        <v>606</v>
      </c>
      <c r="G20" s="331" t="s">
        <v>606</v>
      </c>
      <c r="H20" s="331" t="s">
        <v>606</v>
      </c>
      <c r="I20" s="331" t="s">
        <v>606</v>
      </c>
      <c r="J20" s="331" t="s">
        <v>606</v>
      </c>
      <c r="K20" s="331" t="s">
        <v>606</v>
      </c>
      <c r="L20" s="331" t="s">
        <v>606</v>
      </c>
      <c r="M20" s="331" t="s">
        <v>606</v>
      </c>
      <c r="N20" s="331" t="s">
        <v>606</v>
      </c>
      <c r="O20" s="331" t="s">
        <v>606</v>
      </c>
      <c r="P20" s="331" t="s">
        <v>606</v>
      </c>
      <c r="Q20" s="331" t="s">
        <v>606</v>
      </c>
      <c r="R20" s="331" t="s">
        <v>606</v>
      </c>
      <c r="S20" s="331" t="s">
        <v>606</v>
      </c>
      <c r="T20" s="331" t="s">
        <v>606</v>
      </c>
      <c r="U20" s="331" t="s">
        <v>606</v>
      </c>
      <c r="V20" s="331" t="s">
        <v>890</v>
      </c>
      <c r="W20" s="331" t="s">
        <v>606</v>
      </c>
      <c r="X20" s="331" t="s">
        <v>606</v>
      </c>
      <c r="Y20" s="331" t="s">
        <v>606</v>
      </c>
      <c r="Z20" s="331" t="s">
        <v>606</v>
      </c>
      <c r="AA20" s="331" t="s">
        <v>606</v>
      </c>
      <c r="AB20" s="331" t="s">
        <v>606</v>
      </c>
      <c r="AC20" s="331" t="s">
        <v>606</v>
      </c>
      <c r="AD20" s="331" t="s">
        <v>888</v>
      </c>
      <c r="AE20" s="331" t="s">
        <v>606</v>
      </c>
      <c r="AF20" s="331" t="s">
        <v>889</v>
      </c>
      <c r="AG20" s="331" t="s">
        <v>606</v>
      </c>
      <c r="AH20" s="331" t="s">
        <v>606</v>
      </c>
      <c r="AI20" s="331" t="s">
        <v>606</v>
      </c>
      <c r="AJ20" s="331" t="s">
        <v>606</v>
      </c>
      <c r="AK20" s="331" t="s">
        <v>606</v>
      </c>
      <c r="AL20" s="331" t="s">
        <v>606</v>
      </c>
      <c r="AM20" s="331" t="s">
        <v>606</v>
      </c>
      <c r="AN20" s="331" t="s">
        <v>606</v>
      </c>
      <c r="AO20" s="331" t="s">
        <v>606</v>
      </c>
      <c r="AP20" s="331" t="s">
        <v>606</v>
      </c>
      <c r="AQ20" s="331" t="s">
        <v>606</v>
      </c>
      <c r="AR20" s="331" t="s">
        <v>606</v>
      </c>
      <c r="AS20" s="331" t="s">
        <v>606</v>
      </c>
      <c r="AT20" s="331" t="s">
        <v>606</v>
      </c>
      <c r="AU20" s="331" t="s">
        <v>606</v>
      </c>
      <c r="AV20" s="331" t="s">
        <v>606</v>
      </c>
      <c r="AW20" s="331" t="s">
        <v>606</v>
      </c>
      <c r="AX20" s="331" t="s">
        <v>606</v>
      </c>
      <c r="AY20" s="331" t="s">
        <v>606</v>
      </c>
    </row>
    <row r="21" spans="1:51" s="325" customFormat="1" ht="63">
      <c r="A21" s="273" t="s">
        <v>524</v>
      </c>
      <c r="B21" s="274" t="s">
        <v>677</v>
      </c>
      <c r="C21" s="265" t="s">
        <v>725</v>
      </c>
      <c r="D21" s="331" t="s">
        <v>606</v>
      </c>
      <c r="E21" s="331" t="s">
        <v>606</v>
      </c>
      <c r="F21" s="331" t="s">
        <v>606</v>
      </c>
      <c r="G21" s="331" t="s">
        <v>606</v>
      </c>
      <c r="H21" s="331" t="s">
        <v>606</v>
      </c>
      <c r="I21" s="331" t="s">
        <v>606</v>
      </c>
      <c r="J21" s="331" t="s">
        <v>606</v>
      </c>
      <c r="K21" s="331" t="s">
        <v>606</v>
      </c>
      <c r="L21" s="331" t="s">
        <v>606</v>
      </c>
      <c r="M21" s="331" t="s">
        <v>606</v>
      </c>
      <c r="N21" s="331" t="s">
        <v>606</v>
      </c>
      <c r="O21" s="331" t="s">
        <v>606</v>
      </c>
      <c r="P21" s="331" t="s">
        <v>606</v>
      </c>
      <c r="Q21" s="331" t="s">
        <v>606</v>
      </c>
      <c r="R21" s="331" t="s">
        <v>606</v>
      </c>
      <c r="S21" s="331" t="s">
        <v>606</v>
      </c>
      <c r="T21" s="265" t="s">
        <v>606</v>
      </c>
      <c r="U21" s="265" t="s">
        <v>606</v>
      </c>
      <c r="V21" s="265">
        <v>0</v>
      </c>
      <c r="W21" s="331" t="s">
        <v>606</v>
      </c>
      <c r="X21" s="331" t="s">
        <v>606</v>
      </c>
      <c r="Y21" s="331" t="s">
        <v>606</v>
      </c>
      <c r="Z21" s="331" t="s">
        <v>606</v>
      </c>
      <c r="AA21" s="331" t="s">
        <v>606</v>
      </c>
      <c r="AB21" s="331" t="s">
        <v>606</v>
      </c>
      <c r="AC21" s="331" t="s">
        <v>606</v>
      </c>
      <c r="AD21" s="331" t="s">
        <v>888</v>
      </c>
      <c r="AE21" s="331" t="s">
        <v>606</v>
      </c>
      <c r="AF21" s="331" t="s">
        <v>889</v>
      </c>
      <c r="AG21" s="331" t="s">
        <v>606</v>
      </c>
      <c r="AH21" s="331" t="s">
        <v>606</v>
      </c>
      <c r="AI21" s="331" t="s">
        <v>606</v>
      </c>
      <c r="AJ21" s="331" t="s">
        <v>606</v>
      </c>
      <c r="AK21" s="331" t="s">
        <v>606</v>
      </c>
      <c r="AL21" s="331" t="s">
        <v>606</v>
      </c>
      <c r="AM21" s="331" t="s">
        <v>606</v>
      </c>
      <c r="AN21" s="331" t="s">
        <v>606</v>
      </c>
      <c r="AO21" s="331" t="s">
        <v>606</v>
      </c>
      <c r="AP21" s="331" t="s">
        <v>606</v>
      </c>
      <c r="AQ21" s="331" t="s">
        <v>606</v>
      </c>
      <c r="AR21" s="331" t="s">
        <v>606</v>
      </c>
      <c r="AS21" s="331" t="s">
        <v>606</v>
      </c>
      <c r="AT21" s="331" t="s">
        <v>606</v>
      </c>
      <c r="AU21" s="331" t="s">
        <v>606</v>
      </c>
      <c r="AV21" s="331" t="s">
        <v>606</v>
      </c>
      <c r="AW21" s="331" t="s">
        <v>606</v>
      </c>
      <c r="AX21" s="331" t="s">
        <v>606</v>
      </c>
      <c r="AY21" s="331" t="s">
        <v>606</v>
      </c>
    </row>
    <row r="22" spans="1:51" s="325" customFormat="1" ht="63">
      <c r="A22" s="273" t="s">
        <v>530</v>
      </c>
      <c r="B22" s="274" t="s">
        <v>736</v>
      </c>
      <c r="C22" s="265" t="s">
        <v>725</v>
      </c>
      <c r="D22" s="331" t="s">
        <v>606</v>
      </c>
      <c r="E22" s="331" t="s">
        <v>606</v>
      </c>
      <c r="F22" s="331" t="s">
        <v>606</v>
      </c>
      <c r="G22" s="331" t="s">
        <v>606</v>
      </c>
      <c r="H22" s="331" t="s">
        <v>606</v>
      </c>
      <c r="I22" s="331" t="s">
        <v>606</v>
      </c>
      <c r="J22" s="331" t="s">
        <v>606</v>
      </c>
      <c r="K22" s="331" t="s">
        <v>606</v>
      </c>
      <c r="L22" s="331" t="s">
        <v>606</v>
      </c>
      <c r="M22" s="331" t="s">
        <v>606</v>
      </c>
      <c r="N22" s="331" t="s">
        <v>606</v>
      </c>
      <c r="O22" s="331" t="s">
        <v>606</v>
      </c>
      <c r="P22" s="331" t="s">
        <v>606</v>
      </c>
      <c r="Q22" s="331" t="s">
        <v>606</v>
      </c>
      <c r="R22" s="331" t="s">
        <v>606</v>
      </c>
      <c r="S22" s="331" t="s">
        <v>606</v>
      </c>
      <c r="T22" s="265" t="s">
        <v>606</v>
      </c>
      <c r="U22" s="265" t="s">
        <v>606</v>
      </c>
      <c r="V22" s="265">
        <v>0</v>
      </c>
      <c r="W22" s="331" t="s">
        <v>606</v>
      </c>
      <c r="X22" s="331" t="s">
        <v>606</v>
      </c>
      <c r="Y22" s="331" t="s">
        <v>606</v>
      </c>
      <c r="Z22" s="331" t="s">
        <v>606</v>
      </c>
      <c r="AA22" s="331" t="s">
        <v>606</v>
      </c>
      <c r="AB22" s="331" t="s">
        <v>606</v>
      </c>
      <c r="AC22" s="331" t="s">
        <v>606</v>
      </c>
      <c r="AD22" s="331" t="s">
        <v>888</v>
      </c>
      <c r="AE22" s="331" t="s">
        <v>606</v>
      </c>
      <c r="AF22" s="331" t="s">
        <v>889</v>
      </c>
      <c r="AG22" s="331" t="s">
        <v>606</v>
      </c>
      <c r="AH22" s="331" t="s">
        <v>606</v>
      </c>
      <c r="AI22" s="331" t="s">
        <v>606</v>
      </c>
      <c r="AJ22" s="331" t="s">
        <v>606</v>
      </c>
      <c r="AK22" s="331" t="s">
        <v>606</v>
      </c>
      <c r="AL22" s="331" t="s">
        <v>606</v>
      </c>
      <c r="AM22" s="331" t="s">
        <v>606</v>
      </c>
      <c r="AN22" s="331" t="s">
        <v>606</v>
      </c>
      <c r="AO22" s="331" t="s">
        <v>606</v>
      </c>
      <c r="AP22" s="331" t="s">
        <v>606</v>
      </c>
      <c r="AQ22" s="331" t="s">
        <v>606</v>
      </c>
      <c r="AR22" s="331" t="s">
        <v>606</v>
      </c>
      <c r="AS22" s="331" t="s">
        <v>606</v>
      </c>
      <c r="AT22" s="331" t="s">
        <v>606</v>
      </c>
      <c r="AU22" s="331" t="s">
        <v>606</v>
      </c>
      <c r="AV22" s="331" t="s">
        <v>606</v>
      </c>
      <c r="AW22" s="331" t="s">
        <v>606</v>
      </c>
      <c r="AX22" s="331" t="s">
        <v>606</v>
      </c>
      <c r="AY22" s="331" t="s">
        <v>606</v>
      </c>
    </row>
    <row r="23" spans="1:51" s="188" customFormat="1" ht="123.75" customHeight="1">
      <c r="A23" s="275" t="s">
        <v>580</v>
      </c>
      <c r="B23" s="276" t="s">
        <v>669</v>
      </c>
      <c r="C23" s="277" t="s">
        <v>732</v>
      </c>
      <c r="D23" s="332" t="s">
        <v>606</v>
      </c>
      <c r="E23" s="332" t="s">
        <v>606</v>
      </c>
      <c r="F23" s="332" t="s">
        <v>606</v>
      </c>
      <c r="G23" s="332" t="s">
        <v>606</v>
      </c>
      <c r="H23" s="332" t="s">
        <v>606</v>
      </c>
      <c r="I23" s="332" t="s">
        <v>606</v>
      </c>
      <c r="J23" s="332" t="s">
        <v>606</v>
      </c>
      <c r="K23" s="332" t="s">
        <v>606</v>
      </c>
      <c r="L23" s="332" t="s">
        <v>606</v>
      </c>
      <c r="M23" s="332" t="s">
        <v>606</v>
      </c>
      <c r="N23" s="332" t="s">
        <v>606</v>
      </c>
      <c r="O23" s="332" t="s">
        <v>606</v>
      </c>
      <c r="P23" s="332" t="s">
        <v>606</v>
      </c>
      <c r="Q23" s="332" t="s">
        <v>606</v>
      </c>
      <c r="R23" s="332" t="s">
        <v>606</v>
      </c>
      <c r="S23" s="332" t="s">
        <v>606</v>
      </c>
      <c r="T23" s="277" t="s">
        <v>606</v>
      </c>
      <c r="U23" s="277" t="s">
        <v>606</v>
      </c>
      <c r="V23" s="333">
        <v>0</v>
      </c>
      <c r="W23" s="332" t="s">
        <v>606</v>
      </c>
      <c r="X23" s="332" t="s">
        <v>606</v>
      </c>
      <c r="Y23" s="332" t="s">
        <v>606</v>
      </c>
      <c r="Z23" s="332" t="s">
        <v>606</v>
      </c>
      <c r="AA23" s="332" t="s">
        <v>606</v>
      </c>
      <c r="AB23" s="332" t="s">
        <v>606</v>
      </c>
      <c r="AC23" s="332" t="s">
        <v>606</v>
      </c>
      <c r="AD23" s="332" t="s">
        <v>888</v>
      </c>
      <c r="AE23" s="332" t="s">
        <v>606</v>
      </c>
      <c r="AF23" s="332" t="s">
        <v>889</v>
      </c>
      <c r="AG23" s="332" t="s">
        <v>606</v>
      </c>
      <c r="AH23" s="332" t="s">
        <v>606</v>
      </c>
      <c r="AI23" s="332" t="s">
        <v>606</v>
      </c>
      <c r="AJ23" s="332" t="s">
        <v>606</v>
      </c>
      <c r="AK23" s="332" t="s">
        <v>606</v>
      </c>
      <c r="AL23" s="332" t="s">
        <v>606</v>
      </c>
      <c r="AM23" s="332" t="s">
        <v>606</v>
      </c>
      <c r="AN23" s="332" t="s">
        <v>606</v>
      </c>
      <c r="AO23" s="332" t="s">
        <v>606</v>
      </c>
      <c r="AP23" s="332" t="s">
        <v>606</v>
      </c>
      <c r="AQ23" s="332" t="s">
        <v>606</v>
      </c>
      <c r="AR23" s="332" t="s">
        <v>606</v>
      </c>
      <c r="AS23" s="332" t="s">
        <v>606</v>
      </c>
      <c r="AT23" s="332" t="s">
        <v>606</v>
      </c>
      <c r="AU23" s="332" t="s">
        <v>606</v>
      </c>
      <c r="AV23" s="332" t="s">
        <v>606</v>
      </c>
      <c r="AW23" s="332" t="s">
        <v>606</v>
      </c>
      <c r="AX23" s="332" t="s">
        <v>606</v>
      </c>
      <c r="AY23" s="332" t="s">
        <v>606</v>
      </c>
    </row>
    <row r="24" spans="1:51" s="188" customFormat="1"/>
    <row r="25" spans="1:51" s="188" customFormat="1"/>
    <row r="26" spans="1:51" s="188" customFormat="1"/>
  </sheetData>
  <mergeCells count="46">
    <mergeCell ref="AT17:AU17"/>
    <mergeCell ref="AV17:AW17"/>
    <mergeCell ref="AX17:AY17"/>
    <mergeCell ref="A7:AS7"/>
    <mergeCell ref="D15:AY15"/>
    <mergeCell ref="D16:S16"/>
    <mergeCell ref="T16:AC16"/>
    <mergeCell ref="AD16:AI16"/>
    <mergeCell ref="AJ16:AM16"/>
    <mergeCell ref="AT16:AW16"/>
    <mergeCell ref="AX16:AY16"/>
    <mergeCell ref="AN16:AS16"/>
    <mergeCell ref="A8:AS8"/>
    <mergeCell ref="A10:AS10"/>
    <mergeCell ref="A12:AS12"/>
    <mergeCell ref="A13:AS13"/>
    <mergeCell ref="K2:L2"/>
    <mergeCell ref="M2:N2"/>
    <mergeCell ref="AP3:AS3"/>
    <mergeCell ref="A4:AS4"/>
    <mergeCell ref="A5:AS5"/>
    <mergeCell ref="A14:AS14"/>
    <mergeCell ref="A15:A18"/>
    <mergeCell ref="B15:B18"/>
    <mergeCell ref="C15:C18"/>
    <mergeCell ref="Z17:AA17"/>
    <mergeCell ref="D17:E17"/>
    <mergeCell ref="F17:G17"/>
    <mergeCell ref="H17:I17"/>
    <mergeCell ref="J17:K17"/>
    <mergeCell ref="L17:M17"/>
    <mergeCell ref="N17:O17"/>
    <mergeCell ref="P17:Q17"/>
    <mergeCell ref="R17:S17"/>
    <mergeCell ref="T17:U17"/>
    <mergeCell ref="V17:W17"/>
    <mergeCell ref="X17:Y17"/>
    <mergeCell ref="AN17:AO17"/>
    <mergeCell ref="AP17:AQ17"/>
    <mergeCell ref="AR17:AS17"/>
    <mergeCell ref="AB17:AC17"/>
    <mergeCell ref="AD17:AE17"/>
    <mergeCell ref="AF17:AG17"/>
    <mergeCell ref="AH17:AI17"/>
    <mergeCell ref="AJ17:AK17"/>
    <mergeCell ref="AL17:AM17"/>
  </mergeCells>
  <pageMargins left="0.70866141732283472" right="0.70866141732283472" top="0.74803149606299213" bottom="0.74803149606299213" header="0.31496062992125984" footer="0.31496062992125984"/>
  <pageSetup paperSize="8" scale="27" orientation="landscape" r:id="rId1"/>
</worksheet>
</file>

<file path=xl/worksheets/sheet5.xml><?xml version="1.0" encoding="utf-8"?>
<worksheet xmlns="http://schemas.openxmlformats.org/spreadsheetml/2006/main" xmlns:r="http://schemas.openxmlformats.org/officeDocument/2006/relationships">
  <sheetPr>
    <tabColor theme="0"/>
    <pageSetUpPr fitToPage="1"/>
  </sheetPr>
  <dimension ref="A1:BF25"/>
  <sheetViews>
    <sheetView topLeftCell="T1" zoomScaleNormal="100" zoomScaleSheetLayoutView="90" workbookViewId="0">
      <selection activeCell="AO1" sqref="A1:AS4"/>
    </sheetView>
  </sheetViews>
  <sheetFormatPr defaultRowHeight="12"/>
  <cols>
    <col min="1" max="1" width="9.75" style="22" customWidth="1"/>
    <col min="2" max="2" width="33.875" style="22" customWidth="1"/>
    <col min="3" max="3" width="14.375" style="22" customWidth="1"/>
    <col min="4" max="45" width="8.125" style="22" customWidth="1"/>
    <col min="46" max="16384" width="9" style="22"/>
  </cols>
  <sheetData>
    <row r="1" spans="1:58" ht="18.75">
      <c r="A1" s="188"/>
      <c r="B1" s="188"/>
      <c r="C1" s="188"/>
      <c r="D1" s="188"/>
      <c r="E1" s="188"/>
      <c r="F1" s="188"/>
      <c r="G1" s="188"/>
      <c r="H1" s="188"/>
      <c r="I1" s="188"/>
      <c r="J1" s="188"/>
      <c r="K1" s="188"/>
      <c r="L1" s="188"/>
      <c r="M1" s="188"/>
      <c r="N1" s="188"/>
      <c r="O1" s="188"/>
      <c r="P1" s="188"/>
      <c r="Q1" s="188"/>
      <c r="R1" s="188"/>
      <c r="S1" s="188"/>
      <c r="T1" s="188"/>
      <c r="U1" s="188"/>
      <c r="V1" s="188"/>
      <c r="W1" s="188"/>
      <c r="X1" s="188"/>
      <c r="Y1" s="188"/>
      <c r="Z1" s="188"/>
      <c r="AA1" s="188"/>
      <c r="AB1" s="188"/>
      <c r="AC1" s="188"/>
      <c r="AD1" s="188"/>
      <c r="AE1" s="188"/>
      <c r="AF1" s="188"/>
      <c r="AG1" s="188"/>
      <c r="AH1" s="188"/>
      <c r="AI1" s="188"/>
      <c r="AJ1" s="188"/>
      <c r="AK1" s="188"/>
      <c r="AL1" s="188"/>
      <c r="AM1" s="188"/>
      <c r="AN1" s="188"/>
      <c r="AO1" s="188"/>
      <c r="AP1" s="188"/>
      <c r="AQ1" s="188"/>
      <c r="AR1" s="188"/>
      <c r="AS1" s="295" t="s">
        <v>253</v>
      </c>
    </row>
    <row r="2" spans="1:58" ht="18.75">
      <c r="A2" s="188"/>
      <c r="B2" s="188"/>
      <c r="C2" s="188"/>
      <c r="D2" s="188"/>
      <c r="E2" s="188"/>
      <c r="F2" s="188"/>
      <c r="G2" s="188"/>
      <c r="H2" s="188"/>
      <c r="I2" s="188"/>
      <c r="J2" s="336"/>
      <c r="K2" s="350"/>
      <c r="L2" s="350"/>
      <c r="M2" s="350"/>
      <c r="N2" s="350"/>
      <c r="O2" s="336"/>
      <c r="P2" s="188"/>
      <c r="Q2" s="188"/>
      <c r="R2" s="188"/>
      <c r="S2" s="188"/>
      <c r="T2" s="188"/>
      <c r="U2" s="188"/>
      <c r="V2" s="188"/>
      <c r="W2" s="188"/>
      <c r="X2" s="188"/>
      <c r="Y2" s="188"/>
      <c r="Z2" s="188"/>
      <c r="AA2" s="188"/>
      <c r="AB2" s="188"/>
      <c r="AC2" s="188"/>
      <c r="AD2" s="188"/>
      <c r="AE2" s="188"/>
      <c r="AF2" s="188"/>
      <c r="AG2" s="188"/>
      <c r="AH2" s="188"/>
      <c r="AI2" s="188"/>
      <c r="AJ2" s="188"/>
      <c r="AK2" s="188"/>
      <c r="AL2" s="188"/>
      <c r="AM2" s="188"/>
      <c r="AN2" s="188"/>
      <c r="AO2" s="188"/>
      <c r="AP2" s="188"/>
      <c r="AQ2" s="188"/>
      <c r="AR2" s="188"/>
      <c r="AS2" s="248" t="s">
        <v>1</v>
      </c>
    </row>
    <row r="3" spans="1:58" ht="18.75">
      <c r="A3" s="188"/>
      <c r="B3" s="188"/>
      <c r="C3" s="188"/>
      <c r="D3" s="188"/>
      <c r="E3" s="188"/>
      <c r="F3" s="188"/>
      <c r="G3" s="188"/>
      <c r="H3" s="188"/>
      <c r="I3" s="188"/>
      <c r="J3" s="322"/>
      <c r="K3" s="322"/>
      <c r="L3" s="322"/>
      <c r="M3" s="322"/>
      <c r="N3" s="322"/>
      <c r="O3" s="322"/>
      <c r="P3" s="188"/>
      <c r="Q3" s="188"/>
      <c r="R3" s="188"/>
      <c r="S3" s="188"/>
      <c r="T3" s="188"/>
      <c r="U3" s="188"/>
      <c r="V3" s="188"/>
      <c r="W3" s="188"/>
      <c r="X3" s="188"/>
      <c r="Y3" s="188"/>
      <c r="Z3" s="188"/>
      <c r="AA3" s="188"/>
      <c r="AB3" s="188"/>
      <c r="AC3" s="188"/>
      <c r="AD3" s="188"/>
      <c r="AE3" s="188"/>
      <c r="AF3" s="188"/>
      <c r="AG3" s="188"/>
      <c r="AH3" s="188"/>
      <c r="AI3" s="188"/>
      <c r="AJ3" s="188"/>
      <c r="AK3" s="188"/>
      <c r="AL3" s="188"/>
      <c r="AM3" s="188"/>
      <c r="AN3" s="188"/>
      <c r="AO3" s="188"/>
      <c r="AP3" s="348" t="s">
        <v>658</v>
      </c>
      <c r="AQ3" s="348"/>
      <c r="AR3" s="348"/>
      <c r="AS3" s="348"/>
    </row>
    <row r="4" spans="1:58" s="188" customFormat="1" ht="18.75">
      <c r="A4" s="351" t="s">
        <v>661</v>
      </c>
      <c r="B4" s="351"/>
      <c r="C4" s="351"/>
      <c r="D4" s="351"/>
      <c r="E4" s="351"/>
      <c r="F4" s="351"/>
      <c r="G4" s="351"/>
      <c r="H4" s="351"/>
      <c r="I4" s="351"/>
      <c r="J4" s="351"/>
      <c r="K4" s="351"/>
      <c r="L4" s="351"/>
      <c r="M4" s="351"/>
      <c r="N4" s="351"/>
      <c r="O4" s="351"/>
      <c r="P4" s="351"/>
      <c r="Q4" s="351"/>
      <c r="R4" s="351"/>
      <c r="S4" s="351"/>
      <c r="T4" s="351"/>
      <c r="U4" s="351"/>
      <c r="V4" s="351"/>
      <c r="W4" s="351"/>
      <c r="X4" s="351"/>
      <c r="Y4" s="351"/>
      <c r="Z4" s="351"/>
      <c r="AA4" s="351"/>
      <c r="AB4" s="351"/>
      <c r="AC4" s="351"/>
      <c r="AD4" s="351"/>
      <c r="AE4" s="351"/>
      <c r="AF4" s="351"/>
      <c r="AG4" s="351"/>
      <c r="AH4" s="351"/>
      <c r="AI4" s="351"/>
      <c r="AJ4" s="351"/>
      <c r="AK4" s="351"/>
      <c r="AL4" s="351"/>
      <c r="AM4" s="351"/>
      <c r="AN4" s="351"/>
      <c r="AO4" s="351"/>
      <c r="AP4" s="351"/>
      <c r="AQ4" s="351"/>
      <c r="AR4" s="351"/>
      <c r="AS4" s="351"/>
    </row>
    <row r="5" spans="1:58" s="188" customFormat="1" ht="18.75">
      <c r="A5" s="349" t="s">
        <v>666</v>
      </c>
      <c r="B5" s="349"/>
      <c r="C5" s="349"/>
      <c r="D5" s="349"/>
      <c r="E5" s="349"/>
      <c r="F5" s="349"/>
      <c r="G5" s="349"/>
      <c r="H5" s="349"/>
      <c r="I5" s="349"/>
      <c r="J5" s="349"/>
      <c r="K5" s="349"/>
      <c r="L5" s="349"/>
      <c r="M5" s="349"/>
      <c r="N5" s="349"/>
      <c r="O5" s="349"/>
      <c r="P5" s="349"/>
      <c r="Q5" s="349"/>
      <c r="R5" s="349"/>
      <c r="S5" s="349"/>
      <c r="T5" s="349"/>
      <c r="U5" s="349"/>
      <c r="V5" s="349"/>
      <c r="W5" s="349"/>
      <c r="X5" s="349"/>
      <c r="Y5" s="349"/>
      <c r="Z5" s="349"/>
      <c r="AA5" s="349"/>
      <c r="AB5" s="349"/>
      <c r="AC5" s="349"/>
      <c r="AD5" s="349"/>
      <c r="AE5" s="349"/>
      <c r="AF5" s="349"/>
      <c r="AG5" s="349"/>
      <c r="AH5" s="349"/>
      <c r="AI5" s="349"/>
      <c r="AJ5" s="349"/>
      <c r="AK5" s="349"/>
      <c r="AL5" s="349"/>
      <c r="AM5" s="349"/>
      <c r="AN5" s="349"/>
      <c r="AO5" s="349"/>
      <c r="AP5" s="349"/>
      <c r="AQ5" s="349"/>
      <c r="AR5" s="349"/>
      <c r="AS5" s="349"/>
    </row>
    <row r="6" spans="1:58" s="188" customFormat="1" ht="15.75" customHeight="1"/>
    <row r="7" spans="1:58" s="188" customFormat="1" ht="21.75" customHeight="1">
      <c r="A7" s="352" t="s">
        <v>660</v>
      </c>
      <c r="B7" s="352"/>
      <c r="C7" s="352"/>
      <c r="D7" s="352"/>
      <c r="E7" s="352"/>
      <c r="F7" s="352"/>
      <c r="G7" s="352"/>
      <c r="H7" s="352"/>
      <c r="I7" s="352"/>
      <c r="J7" s="352"/>
      <c r="K7" s="352"/>
      <c r="L7" s="352"/>
      <c r="M7" s="352"/>
      <c r="N7" s="352"/>
      <c r="O7" s="352"/>
      <c r="P7" s="352"/>
      <c r="Q7" s="352"/>
      <c r="R7" s="352"/>
      <c r="S7" s="352"/>
      <c r="T7" s="352"/>
      <c r="U7" s="352"/>
      <c r="V7" s="352"/>
      <c r="W7" s="352"/>
      <c r="X7" s="352"/>
      <c r="Y7" s="352"/>
      <c r="Z7" s="352"/>
      <c r="AA7" s="352"/>
      <c r="AB7" s="352"/>
      <c r="AC7" s="352"/>
      <c r="AD7" s="352"/>
      <c r="AE7" s="352"/>
      <c r="AF7" s="352"/>
      <c r="AG7" s="352"/>
      <c r="AH7" s="352"/>
      <c r="AI7" s="352"/>
      <c r="AJ7" s="352"/>
      <c r="AK7" s="352"/>
      <c r="AL7" s="352"/>
      <c r="AM7" s="352"/>
      <c r="AN7" s="352"/>
      <c r="AO7" s="352"/>
      <c r="AP7" s="352"/>
      <c r="AQ7" s="352"/>
      <c r="AR7" s="352"/>
      <c r="AS7" s="352"/>
    </row>
    <row r="8" spans="1:58" s="188" customFormat="1" ht="15.75" customHeight="1">
      <c r="A8" s="353" t="s">
        <v>299</v>
      </c>
      <c r="B8" s="353"/>
      <c r="C8" s="353"/>
      <c r="D8" s="353"/>
      <c r="E8" s="353"/>
      <c r="F8" s="353"/>
      <c r="G8" s="353"/>
      <c r="H8" s="353"/>
      <c r="I8" s="353"/>
      <c r="J8" s="353"/>
      <c r="K8" s="353"/>
      <c r="L8" s="353"/>
      <c r="M8" s="353"/>
      <c r="N8" s="353"/>
      <c r="O8" s="353"/>
      <c r="P8" s="353"/>
      <c r="Q8" s="353"/>
      <c r="R8" s="353"/>
      <c r="S8" s="353"/>
      <c r="T8" s="353"/>
      <c r="U8" s="353"/>
      <c r="V8" s="353"/>
      <c r="W8" s="353"/>
      <c r="X8" s="353"/>
      <c r="Y8" s="353"/>
      <c r="Z8" s="353"/>
      <c r="AA8" s="353"/>
      <c r="AB8" s="353"/>
      <c r="AC8" s="353"/>
      <c r="AD8" s="353"/>
      <c r="AE8" s="353"/>
      <c r="AF8" s="353"/>
      <c r="AG8" s="353"/>
      <c r="AH8" s="353"/>
      <c r="AI8" s="353"/>
      <c r="AJ8" s="353"/>
      <c r="AK8" s="353"/>
      <c r="AL8" s="353"/>
      <c r="AM8" s="353"/>
      <c r="AN8" s="353"/>
      <c r="AO8" s="353"/>
      <c r="AP8" s="353"/>
      <c r="AQ8" s="353"/>
      <c r="AR8" s="353"/>
      <c r="AS8" s="353"/>
    </row>
    <row r="9" spans="1:58" s="188" customFormat="1"/>
    <row r="10" spans="1:58" s="188" customFormat="1" ht="23.25" customHeight="1">
      <c r="A10" s="352" t="s">
        <v>662</v>
      </c>
      <c r="B10" s="352"/>
      <c r="C10" s="352"/>
      <c r="D10" s="352"/>
      <c r="E10" s="352"/>
      <c r="F10" s="352"/>
      <c r="G10" s="352"/>
      <c r="H10" s="352"/>
      <c r="I10" s="352"/>
      <c r="J10" s="352"/>
      <c r="K10" s="352"/>
      <c r="L10" s="352"/>
      <c r="M10" s="352"/>
      <c r="N10" s="352"/>
      <c r="O10" s="352"/>
      <c r="P10" s="352"/>
      <c r="Q10" s="352"/>
      <c r="R10" s="352"/>
      <c r="S10" s="352"/>
      <c r="T10" s="352"/>
      <c r="U10" s="352"/>
      <c r="V10" s="352"/>
      <c r="W10" s="352"/>
      <c r="X10" s="352"/>
      <c r="Y10" s="352"/>
      <c r="Z10" s="352"/>
      <c r="AA10" s="352"/>
      <c r="AB10" s="352"/>
      <c r="AC10" s="352"/>
      <c r="AD10" s="352"/>
      <c r="AE10" s="352"/>
      <c r="AF10" s="352"/>
      <c r="AG10" s="352"/>
      <c r="AH10" s="352"/>
      <c r="AI10" s="352"/>
      <c r="AJ10" s="352"/>
      <c r="AK10" s="352"/>
      <c r="AL10" s="352"/>
      <c r="AM10" s="352"/>
      <c r="AN10" s="352"/>
      <c r="AO10" s="352"/>
      <c r="AP10" s="352"/>
      <c r="AQ10" s="352"/>
      <c r="AR10" s="352"/>
      <c r="AS10" s="352"/>
    </row>
    <row r="11" spans="1:58" s="188" customFormat="1" ht="15" customHeight="1">
      <c r="A11" s="321"/>
      <c r="B11" s="321"/>
      <c r="C11" s="321"/>
      <c r="D11" s="321"/>
      <c r="E11" s="321"/>
      <c r="F11" s="321"/>
      <c r="G11" s="321"/>
      <c r="H11" s="321"/>
      <c r="I11" s="321"/>
      <c r="J11" s="321"/>
      <c r="K11" s="321"/>
      <c r="L11" s="321"/>
      <c r="M11" s="321"/>
      <c r="N11" s="321"/>
      <c r="O11" s="321"/>
      <c r="P11" s="252"/>
      <c r="Q11" s="252"/>
      <c r="R11" s="252"/>
      <c r="S11" s="252"/>
      <c r="T11" s="252"/>
      <c r="U11" s="252"/>
      <c r="V11" s="252"/>
      <c r="W11" s="252"/>
      <c r="X11" s="252"/>
      <c r="Y11" s="252"/>
      <c r="Z11" s="252"/>
      <c r="AA11" s="252"/>
      <c r="AB11" s="252"/>
      <c r="AC11" s="252"/>
      <c r="AD11" s="252"/>
      <c r="AE11" s="252"/>
      <c r="AF11" s="252"/>
      <c r="AG11" s="252"/>
      <c r="AH11" s="321"/>
      <c r="AI11" s="321"/>
      <c r="AJ11" s="321"/>
      <c r="AK11" s="321"/>
      <c r="AL11" s="321"/>
      <c r="AM11" s="321"/>
      <c r="AN11" s="321"/>
      <c r="AO11" s="321"/>
      <c r="AP11" s="321"/>
      <c r="AQ11" s="321"/>
      <c r="AR11" s="321"/>
      <c r="AS11" s="321"/>
    </row>
    <row r="12" spans="1:58" s="322" customFormat="1" ht="15.75" customHeight="1">
      <c r="A12" s="344" t="s">
        <v>778</v>
      </c>
      <c r="B12" s="344"/>
      <c r="C12" s="344"/>
      <c r="D12" s="344"/>
      <c r="E12" s="344"/>
      <c r="F12" s="344"/>
      <c r="G12" s="344"/>
      <c r="H12" s="344"/>
      <c r="I12" s="344"/>
      <c r="J12" s="344"/>
      <c r="K12" s="344"/>
      <c r="L12" s="344"/>
      <c r="M12" s="344"/>
      <c r="N12" s="344"/>
      <c r="O12" s="344"/>
      <c r="P12" s="344"/>
      <c r="Q12" s="344"/>
      <c r="R12" s="344"/>
      <c r="S12" s="344"/>
      <c r="T12" s="344"/>
      <c r="U12" s="344"/>
      <c r="V12" s="344"/>
      <c r="W12" s="344"/>
      <c r="X12" s="344"/>
      <c r="Y12" s="344"/>
      <c r="Z12" s="344"/>
      <c r="AA12" s="344"/>
      <c r="AB12" s="344"/>
      <c r="AC12" s="344"/>
      <c r="AD12" s="344"/>
      <c r="AE12" s="344"/>
      <c r="AF12" s="344"/>
      <c r="AG12" s="344"/>
      <c r="AH12" s="344"/>
      <c r="AI12" s="344"/>
      <c r="AJ12" s="344"/>
      <c r="AK12" s="344"/>
      <c r="AL12" s="344"/>
      <c r="AM12" s="344"/>
      <c r="AN12" s="344"/>
      <c r="AO12" s="344"/>
      <c r="AP12" s="344"/>
      <c r="AQ12" s="344"/>
      <c r="AR12" s="344"/>
      <c r="AS12" s="344"/>
      <c r="AT12" s="312"/>
      <c r="AU12" s="312"/>
      <c r="AV12" s="312"/>
      <c r="AW12" s="312"/>
      <c r="AX12" s="312"/>
      <c r="AY12" s="312"/>
      <c r="AZ12" s="312"/>
      <c r="BA12" s="312"/>
      <c r="BB12" s="312"/>
      <c r="BC12" s="312"/>
      <c r="BD12" s="312"/>
      <c r="BE12" s="312"/>
      <c r="BF12" s="312"/>
    </row>
    <row r="13" spans="1:58" s="322" customFormat="1" ht="15.75" customHeight="1">
      <c r="A13" s="341" t="s">
        <v>160</v>
      </c>
      <c r="B13" s="341"/>
      <c r="C13" s="341"/>
      <c r="D13" s="341"/>
      <c r="E13" s="341"/>
      <c r="F13" s="341"/>
      <c r="G13" s="341"/>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341"/>
      <c r="AH13" s="341"/>
      <c r="AI13" s="341"/>
      <c r="AJ13" s="341"/>
      <c r="AK13" s="341"/>
      <c r="AL13" s="341"/>
      <c r="AM13" s="341"/>
      <c r="AN13" s="341"/>
      <c r="AO13" s="341"/>
      <c r="AP13" s="341"/>
      <c r="AQ13" s="341"/>
      <c r="AR13" s="341"/>
      <c r="AS13" s="341"/>
      <c r="AT13" s="313"/>
      <c r="AU13" s="313"/>
      <c r="AV13" s="313"/>
      <c r="AW13" s="313"/>
      <c r="AX13" s="313"/>
      <c r="AY13" s="313"/>
      <c r="AZ13" s="313"/>
      <c r="BA13" s="313"/>
      <c r="BB13" s="313"/>
      <c r="BC13" s="313"/>
      <c r="BD13" s="313"/>
      <c r="BE13" s="313"/>
      <c r="BF13" s="313"/>
    </row>
    <row r="14" spans="1:58" s="34" customFormat="1" ht="15.75" customHeight="1">
      <c r="A14" s="354"/>
      <c r="B14" s="354"/>
      <c r="C14" s="354"/>
      <c r="D14" s="354"/>
      <c r="E14" s="354"/>
      <c r="F14" s="354"/>
      <c r="G14" s="354"/>
      <c r="H14" s="354"/>
      <c r="I14" s="354"/>
      <c r="J14" s="354"/>
      <c r="K14" s="354"/>
      <c r="L14" s="354"/>
      <c r="M14" s="354"/>
      <c r="N14" s="354"/>
      <c r="O14" s="354"/>
      <c r="P14" s="354"/>
      <c r="Q14" s="354"/>
      <c r="R14" s="354"/>
      <c r="S14" s="354"/>
      <c r="T14" s="354"/>
      <c r="U14" s="354"/>
      <c r="V14" s="354"/>
      <c r="W14" s="354"/>
      <c r="X14" s="354"/>
      <c r="Y14" s="354"/>
      <c r="Z14" s="354"/>
      <c r="AA14" s="354"/>
      <c r="AB14" s="354"/>
      <c r="AC14" s="354"/>
      <c r="AD14" s="354"/>
      <c r="AE14" s="354"/>
      <c r="AF14" s="354"/>
      <c r="AG14" s="354"/>
      <c r="AH14" s="354"/>
      <c r="AI14" s="354"/>
      <c r="AJ14" s="354"/>
      <c r="AK14" s="354"/>
      <c r="AL14" s="354"/>
      <c r="AM14" s="354"/>
      <c r="AN14" s="354"/>
      <c r="AO14" s="354"/>
      <c r="AP14" s="354"/>
      <c r="AQ14" s="354"/>
      <c r="AR14" s="354"/>
      <c r="AS14" s="354"/>
      <c r="AT14" s="70"/>
      <c r="AU14" s="70"/>
      <c r="AV14" s="70"/>
      <c r="AW14" s="70"/>
      <c r="AX14" s="70"/>
      <c r="AY14" s="70"/>
      <c r="AZ14" s="70"/>
      <c r="BA14" s="70"/>
      <c r="BB14" s="70"/>
      <c r="BC14" s="70"/>
      <c r="BD14" s="70"/>
      <c r="BE14" s="70"/>
      <c r="BF14" s="70"/>
    </row>
    <row r="15" spans="1:58" s="24" customFormat="1" ht="33.75" customHeight="1">
      <c r="A15" s="356" t="s">
        <v>167</v>
      </c>
      <c r="B15" s="356" t="s">
        <v>31</v>
      </c>
      <c r="C15" s="356" t="s">
        <v>4</v>
      </c>
      <c r="D15" s="356" t="s">
        <v>161</v>
      </c>
      <c r="E15" s="356"/>
      <c r="F15" s="356"/>
      <c r="G15" s="356"/>
      <c r="H15" s="356"/>
      <c r="I15" s="356"/>
      <c r="J15" s="356"/>
      <c r="K15" s="356"/>
      <c r="L15" s="356"/>
      <c r="M15" s="356"/>
      <c r="N15" s="356"/>
      <c r="O15" s="356"/>
      <c r="P15" s="356"/>
      <c r="Q15" s="356"/>
      <c r="R15" s="356"/>
      <c r="S15" s="356"/>
      <c r="T15" s="356"/>
      <c r="U15" s="356"/>
      <c r="V15" s="356"/>
      <c r="W15" s="356"/>
      <c r="X15" s="356"/>
      <c r="Y15" s="356"/>
      <c r="Z15" s="356"/>
      <c r="AA15" s="356"/>
      <c r="AB15" s="356"/>
      <c r="AC15" s="356"/>
      <c r="AD15" s="356"/>
      <c r="AE15" s="356"/>
      <c r="AF15" s="356"/>
      <c r="AG15" s="356"/>
      <c r="AH15" s="356"/>
      <c r="AI15" s="356"/>
      <c r="AJ15" s="356"/>
      <c r="AK15" s="356"/>
      <c r="AL15" s="356"/>
      <c r="AM15" s="356"/>
      <c r="AN15" s="356"/>
      <c r="AO15" s="356"/>
      <c r="AP15" s="356"/>
      <c r="AQ15" s="356"/>
      <c r="AR15" s="356"/>
      <c r="AS15" s="356"/>
      <c r="AT15" s="356"/>
      <c r="AU15" s="356"/>
      <c r="AV15" s="356"/>
      <c r="AW15" s="356"/>
      <c r="AX15" s="356"/>
      <c r="AY15" s="356"/>
    </row>
    <row r="16" spans="1:58" ht="145.5" customHeight="1">
      <c r="A16" s="356"/>
      <c r="B16" s="356"/>
      <c r="C16" s="356"/>
      <c r="D16" s="356" t="s">
        <v>57</v>
      </c>
      <c r="E16" s="356"/>
      <c r="F16" s="356"/>
      <c r="G16" s="356"/>
      <c r="H16" s="356"/>
      <c r="I16" s="356"/>
      <c r="J16" s="356"/>
      <c r="K16" s="356"/>
      <c r="L16" s="356"/>
      <c r="M16" s="356"/>
      <c r="N16" s="356"/>
      <c r="O16" s="356"/>
      <c r="P16" s="356"/>
      <c r="Q16" s="356"/>
      <c r="R16" s="356"/>
      <c r="S16" s="356"/>
      <c r="T16" s="356" t="s">
        <v>58</v>
      </c>
      <c r="U16" s="356"/>
      <c r="V16" s="356"/>
      <c r="W16" s="356"/>
      <c r="X16" s="356"/>
      <c r="Y16" s="356"/>
      <c r="Z16" s="356"/>
      <c r="AA16" s="356"/>
      <c r="AB16" s="356"/>
      <c r="AC16" s="356"/>
      <c r="AD16" s="356" t="s">
        <v>51</v>
      </c>
      <c r="AE16" s="356"/>
      <c r="AF16" s="356"/>
      <c r="AG16" s="356"/>
      <c r="AH16" s="356"/>
      <c r="AI16" s="356"/>
      <c r="AJ16" s="356" t="s">
        <v>52</v>
      </c>
      <c r="AK16" s="356"/>
      <c r="AL16" s="356"/>
      <c r="AM16" s="356"/>
      <c r="AN16" s="356" t="s">
        <v>33</v>
      </c>
      <c r="AO16" s="356"/>
      <c r="AP16" s="356"/>
      <c r="AQ16" s="356"/>
      <c r="AR16" s="356"/>
      <c r="AS16" s="356"/>
      <c r="AT16" s="356" t="s">
        <v>49</v>
      </c>
      <c r="AU16" s="356"/>
      <c r="AV16" s="356"/>
      <c r="AW16" s="356"/>
      <c r="AX16" s="356" t="s">
        <v>50</v>
      </c>
      <c r="AY16" s="356"/>
    </row>
    <row r="17" spans="1:51" s="236" customFormat="1" ht="192" customHeight="1">
      <c r="A17" s="356"/>
      <c r="B17" s="356"/>
      <c r="C17" s="356"/>
      <c r="D17" s="342" t="s">
        <v>678</v>
      </c>
      <c r="E17" s="342"/>
      <c r="F17" s="342" t="s">
        <v>679</v>
      </c>
      <c r="G17" s="342"/>
      <c r="H17" s="345" t="s">
        <v>680</v>
      </c>
      <c r="I17" s="346"/>
      <c r="J17" s="345" t="s">
        <v>681</v>
      </c>
      <c r="K17" s="346"/>
      <c r="L17" s="345" t="s">
        <v>682</v>
      </c>
      <c r="M17" s="346"/>
      <c r="N17" s="345" t="s">
        <v>683</v>
      </c>
      <c r="O17" s="346"/>
      <c r="P17" s="345" t="s">
        <v>684</v>
      </c>
      <c r="Q17" s="346"/>
      <c r="R17" s="342" t="s">
        <v>685</v>
      </c>
      <c r="S17" s="342"/>
      <c r="T17" s="342" t="s">
        <v>698</v>
      </c>
      <c r="U17" s="342"/>
      <c r="V17" s="345" t="s">
        <v>699</v>
      </c>
      <c r="W17" s="346"/>
      <c r="X17" s="345" t="s">
        <v>700</v>
      </c>
      <c r="Y17" s="346"/>
      <c r="Z17" s="342" t="s">
        <v>701</v>
      </c>
      <c r="AA17" s="342"/>
      <c r="AB17" s="342" t="s">
        <v>702</v>
      </c>
      <c r="AC17" s="342"/>
      <c r="AD17" s="342" t="s">
        <v>708</v>
      </c>
      <c r="AE17" s="342"/>
      <c r="AF17" s="342" t="s">
        <v>709</v>
      </c>
      <c r="AG17" s="342"/>
      <c r="AH17" s="347" t="s">
        <v>710</v>
      </c>
      <c r="AI17" s="347"/>
      <c r="AJ17" s="342" t="s">
        <v>713</v>
      </c>
      <c r="AK17" s="342"/>
      <c r="AL17" s="342" t="s">
        <v>714</v>
      </c>
      <c r="AM17" s="342"/>
      <c r="AN17" s="342" t="s">
        <v>715</v>
      </c>
      <c r="AO17" s="342"/>
      <c r="AP17" s="342" t="s">
        <v>716</v>
      </c>
      <c r="AQ17" s="342"/>
      <c r="AR17" s="342" t="s">
        <v>717</v>
      </c>
      <c r="AS17" s="342"/>
      <c r="AT17" s="342" t="s">
        <v>720</v>
      </c>
      <c r="AU17" s="342"/>
      <c r="AV17" s="342" t="s">
        <v>721</v>
      </c>
      <c r="AW17" s="342"/>
      <c r="AX17" s="342" t="s">
        <v>722</v>
      </c>
      <c r="AY17" s="342"/>
    </row>
    <row r="18" spans="1:51" s="188" customFormat="1" ht="128.25" customHeight="1">
      <c r="A18" s="356"/>
      <c r="B18" s="356"/>
      <c r="C18" s="356"/>
      <c r="D18" s="237" t="s">
        <v>19</v>
      </c>
      <c r="E18" s="237" t="s">
        <v>158</v>
      </c>
      <c r="F18" s="237" t="s">
        <v>19</v>
      </c>
      <c r="G18" s="237" t="s">
        <v>158</v>
      </c>
      <c r="H18" s="237" t="s">
        <v>19</v>
      </c>
      <c r="I18" s="237" t="s">
        <v>158</v>
      </c>
      <c r="J18" s="237" t="s">
        <v>19</v>
      </c>
      <c r="K18" s="237" t="s">
        <v>158</v>
      </c>
      <c r="L18" s="237" t="s">
        <v>19</v>
      </c>
      <c r="M18" s="237" t="s">
        <v>158</v>
      </c>
      <c r="N18" s="237" t="s">
        <v>19</v>
      </c>
      <c r="O18" s="237" t="s">
        <v>158</v>
      </c>
      <c r="P18" s="237" t="s">
        <v>19</v>
      </c>
      <c r="Q18" s="237" t="s">
        <v>158</v>
      </c>
      <c r="R18" s="237" t="s">
        <v>19</v>
      </c>
      <c r="S18" s="237" t="s">
        <v>158</v>
      </c>
      <c r="T18" s="237" t="s">
        <v>19</v>
      </c>
      <c r="U18" s="237" t="s">
        <v>158</v>
      </c>
      <c r="V18" s="237" t="s">
        <v>19</v>
      </c>
      <c r="W18" s="237" t="s">
        <v>158</v>
      </c>
      <c r="X18" s="237" t="s">
        <v>19</v>
      </c>
      <c r="Y18" s="237" t="s">
        <v>158</v>
      </c>
      <c r="Z18" s="237" t="s">
        <v>19</v>
      </c>
      <c r="AA18" s="237" t="s">
        <v>158</v>
      </c>
      <c r="AB18" s="237" t="s">
        <v>19</v>
      </c>
      <c r="AC18" s="237" t="s">
        <v>158</v>
      </c>
      <c r="AD18" s="237" t="s">
        <v>19</v>
      </c>
      <c r="AE18" s="237" t="s">
        <v>158</v>
      </c>
      <c r="AF18" s="237" t="s">
        <v>19</v>
      </c>
      <c r="AG18" s="237" t="s">
        <v>158</v>
      </c>
      <c r="AH18" s="237" t="s">
        <v>19</v>
      </c>
      <c r="AI18" s="237" t="s">
        <v>158</v>
      </c>
      <c r="AJ18" s="237" t="s">
        <v>19</v>
      </c>
      <c r="AK18" s="237" t="s">
        <v>158</v>
      </c>
      <c r="AL18" s="237" t="s">
        <v>19</v>
      </c>
      <c r="AM18" s="237" t="s">
        <v>158</v>
      </c>
      <c r="AN18" s="237" t="s">
        <v>19</v>
      </c>
      <c r="AO18" s="237" t="s">
        <v>158</v>
      </c>
      <c r="AP18" s="237" t="s">
        <v>19</v>
      </c>
      <c r="AQ18" s="237" t="s">
        <v>158</v>
      </c>
      <c r="AR18" s="237" t="s">
        <v>19</v>
      </c>
      <c r="AS18" s="237" t="s">
        <v>158</v>
      </c>
      <c r="AT18" s="237" t="s">
        <v>19</v>
      </c>
      <c r="AU18" s="237" t="s">
        <v>158</v>
      </c>
      <c r="AV18" s="237" t="s">
        <v>19</v>
      </c>
      <c r="AW18" s="237" t="s">
        <v>158</v>
      </c>
      <c r="AX18" s="237" t="s">
        <v>19</v>
      </c>
      <c r="AY18" s="237" t="s">
        <v>158</v>
      </c>
    </row>
    <row r="19" spans="1:51" s="183" customFormat="1" ht="15">
      <c r="A19" s="180">
        <v>1</v>
      </c>
      <c r="B19" s="181">
        <v>2</v>
      </c>
      <c r="C19" s="180">
        <v>3</v>
      </c>
      <c r="D19" s="182" t="s">
        <v>104</v>
      </c>
      <c r="E19" s="182" t="s">
        <v>111</v>
      </c>
      <c r="F19" s="182" t="s">
        <v>112</v>
      </c>
      <c r="G19" s="182" t="s">
        <v>149</v>
      </c>
      <c r="H19" s="182" t="s">
        <v>686</v>
      </c>
      <c r="I19" s="182" t="s">
        <v>687</v>
      </c>
      <c r="J19" s="182" t="s">
        <v>688</v>
      </c>
      <c r="K19" s="182" t="s">
        <v>689</v>
      </c>
      <c r="L19" s="182" t="s">
        <v>690</v>
      </c>
      <c r="M19" s="182" t="s">
        <v>691</v>
      </c>
      <c r="N19" s="182" t="s">
        <v>692</v>
      </c>
      <c r="O19" s="182" t="s">
        <v>693</v>
      </c>
      <c r="P19" s="182" t="s">
        <v>694</v>
      </c>
      <c r="Q19" s="182" t="s">
        <v>695</v>
      </c>
      <c r="R19" s="182" t="s">
        <v>696</v>
      </c>
      <c r="S19" s="182" t="s">
        <v>697</v>
      </c>
      <c r="T19" s="182" t="s">
        <v>97</v>
      </c>
      <c r="U19" s="182" t="s">
        <v>98</v>
      </c>
      <c r="V19" s="182" t="s">
        <v>113</v>
      </c>
      <c r="W19" s="182" t="s">
        <v>114</v>
      </c>
      <c r="X19" s="182" t="s">
        <v>506</v>
      </c>
      <c r="Y19" s="182" t="s">
        <v>703</v>
      </c>
      <c r="Z19" s="182" t="s">
        <v>704</v>
      </c>
      <c r="AA19" s="182" t="s">
        <v>705</v>
      </c>
      <c r="AB19" s="182" t="s">
        <v>706</v>
      </c>
      <c r="AC19" s="182" t="s">
        <v>707</v>
      </c>
      <c r="AD19" s="182" t="s">
        <v>100</v>
      </c>
      <c r="AE19" s="182" t="s">
        <v>101</v>
      </c>
      <c r="AF19" s="182" t="s">
        <v>102</v>
      </c>
      <c r="AG19" s="182" t="s">
        <v>103</v>
      </c>
      <c r="AH19" s="182" t="s">
        <v>711</v>
      </c>
      <c r="AI19" s="182" t="s">
        <v>712</v>
      </c>
      <c r="AJ19" s="182" t="s">
        <v>116</v>
      </c>
      <c r="AK19" s="182" t="s">
        <v>117</v>
      </c>
      <c r="AL19" s="182" t="s">
        <v>150</v>
      </c>
      <c r="AM19" s="182" t="s">
        <v>151</v>
      </c>
      <c r="AN19" s="182" t="s">
        <v>119</v>
      </c>
      <c r="AO19" s="182" t="s">
        <v>120</v>
      </c>
      <c r="AP19" s="182" t="s">
        <v>124</v>
      </c>
      <c r="AQ19" s="182" t="s">
        <v>125</v>
      </c>
      <c r="AR19" s="182" t="s">
        <v>718</v>
      </c>
      <c r="AS19" s="182" t="s">
        <v>719</v>
      </c>
      <c r="AT19" s="182" t="s">
        <v>152</v>
      </c>
      <c r="AU19" s="182" t="s">
        <v>153</v>
      </c>
      <c r="AV19" s="182" t="s">
        <v>154</v>
      </c>
      <c r="AW19" s="182" t="s">
        <v>155</v>
      </c>
      <c r="AX19" s="182" t="s">
        <v>156</v>
      </c>
      <c r="AY19" s="182" t="s">
        <v>157</v>
      </c>
    </row>
    <row r="20" spans="1:51" s="324" customFormat="1" ht="57.75" customHeight="1">
      <c r="A20" s="323"/>
      <c r="B20" s="283" t="s">
        <v>739</v>
      </c>
      <c r="C20" s="265" t="s">
        <v>725</v>
      </c>
      <c r="D20" s="273" t="s">
        <v>606</v>
      </c>
      <c r="E20" s="273" t="s">
        <v>606</v>
      </c>
      <c r="F20" s="273" t="s">
        <v>606</v>
      </c>
      <c r="G20" s="273" t="s">
        <v>606</v>
      </c>
      <c r="H20" s="273" t="s">
        <v>606</v>
      </c>
      <c r="I20" s="273" t="s">
        <v>606</v>
      </c>
      <c r="J20" s="273" t="s">
        <v>606</v>
      </c>
      <c r="K20" s="273" t="s">
        <v>606</v>
      </c>
      <c r="L20" s="273" t="s">
        <v>606</v>
      </c>
      <c r="M20" s="273" t="s">
        <v>606</v>
      </c>
      <c r="N20" s="273" t="s">
        <v>606</v>
      </c>
      <c r="O20" s="273" t="s">
        <v>606</v>
      </c>
      <c r="P20" s="273" t="s">
        <v>606</v>
      </c>
      <c r="Q20" s="273" t="s">
        <v>606</v>
      </c>
      <c r="R20" s="273" t="s">
        <v>606</v>
      </c>
      <c r="S20" s="273" t="s">
        <v>606</v>
      </c>
      <c r="T20" s="273" t="s">
        <v>606</v>
      </c>
      <c r="U20" s="273" t="s">
        <v>606</v>
      </c>
      <c r="V20" s="273" t="s">
        <v>890</v>
      </c>
      <c r="W20" s="273" t="s">
        <v>606</v>
      </c>
      <c r="X20" s="273" t="s">
        <v>606</v>
      </c>
      <c r="Y20" s="273" t="s">
        <v>606</v>
      </c>
      <c r="Z20" s="273" t="s">
        <v>606</v>
      </c>
      <c r="AA20" s="273" t="s">
        <v>606</v>
      </c>
      <c r="AB20" s="273" t="s">
        <v>606</v>
      </c>
      <c r="AC20" s="273" t="s">
        <v>606</v>
      </c>
      <c r="AD20" s="273" t="s">
        <v>888</v>
      </c>
      <c r="AE20" s="273" t="s">
        <v>606</v>
      </c>
      <c r="AF20" s="273" t="s">
        <v>889</v>
      </c>
      <c r="AG20" s="273" t="s">
        <v>606</v>
      </c>
      <c r="AH20" s="273" t="s">
        <v>606</v>
      </c>
      <c r="AI20" s="273" t="s">
        <v>606</v>
      </c>
      <c r="AJ20" s="273" t="s">
        <v>606</v>
      </c>
      <c r="AK20" s="273" t="s">
        <v>606</v>
      </c>
      <c r="AL20" s="273" t="s">
        <v>606</v>
      </c>
      <c r="AM20" s="273" t="s">
        <v>606</v>
      </c>
      <c r="AN20" s="273" t="s">
        <v>606</v>
      </c>
      <c r="AO20" s="273" t="s">
        <v>606</v>
      </c>
      <c r="AP20" s="273" t="s">
        <v>606</v>
      </c>
      <c r="AQ20" s="273" t="s">
        <v>606</v>
      </c>
      <c r="AR20" s="273" t="s">
        <v>606</v>
      </c>
      <c r="AS20" s="273" t="s">
        <v>606</v>
      </c>
      <c r="AT20" s="273" t="s">
        <v>606</v>
      </c>
      <c r="AU20" s="273" t="s">
        <v>606</v>
      </c>
      <c r="AV20" s="273" t="s">
        <v>606</v>
      </c>
      <c r="AW20" s="273" t="s">
        <v>606</v>
      </c>
      <c r="AX20" s="273" t="s">
        <v>606</v>
      </c>
      <c r="AY20" s="273" t="s">
        <v>606</v>
      </c>
    </row>
    <row r="21" spans="1:51" s="325" customFormat="1" ht="63">
      <c r="A21" s="273" t="s">
        <v>524</v>
      </c>
      <c r="B21" s="274" t="s">
        <v>677</v>
      </c>
      <c r="C21" s="265" t="s">
        <v>725</v>
      </c>
      <c r="D21" s="273" t="s">
        <v>606</v>
      </c>
      <c r="E21" s="273" t="s">
        <v>606</v>
      </c>
      <c r="F21" s="273" t="s">
        <v>606</v>
      </c>
      <c r="G21" s="273" t="s">
        <v>606</v>
      </c>
      <c r="H21" s="273" t="s">
        <v>606</v>
      </c>
      <c r="I21" s="273" t="s">
        <v>606</v>
      </c>
      <c r="J21" s="273" t="s">
        <v>606</v>
      </c>
      <c r="K21" s="273" t="s">
        <v>606</v>
      </c>
      <c r="L21" s="273" t="s">
        <v>606</v>
      </c>
      <c r="M21" s="273" t="s">
        <v>606</v>
      </c>
      <c r="N21" s="273" t="s">
        <v>606</v>
      </c>
      <c r="O21" s="273" t="s">
        <v>606</v>
      </c>
      <c r="P21" s="273" t="s">
        <v>606</v>
      </c>
      <c r="Q21" s="273" t="s">
        <v>606</v>
      </c>
      <c r="R21" s="273" t="s">
        <v>606</v>
      </c>
      <c r="S21" s="273" t="s">
        <v>606</v>
      </c>
      <c r="T21" s="265" t="s">
        <v>606</v>
      </c>
      <c r="U21" s="265" t="s">
        <v>606</v>
      </c>
      <c r="V21" s="265">
        <v>0</v>
      </c>
      <c r="W21" s="273" t="s">
        <v>606</v>
      </c>
      <c r="X21" s="273" t="s">
        <v>606</v>
      </c>
      <c r="Y21" s="273" t="s">
        <v>606</v>
      </c>
      <c r="Z21" s="273" t="s">
        <v>606</v>
      </c>
      <c r="AA21" s="273" t="s">
        <v>606</v>
      </c>
      <c r="AB21" s="273" t="s">
        <v>606</v>
      </c>
      <c r="AC21" s="273" t="s">
        <v>606</v>
      </c>
      <c r="AD21" s="273" t="s">
        <v>888</v>
      </c>
      <c r="AE21" s="273" t="s">
        <v>606</v>
      </c>
      <c r="AF21" s="273" t="s">
        <v>889</v>
      </c>
      <c r="AG21" s="273" t="s">
        <v>606</v>
      </c>
      <c r="AH21" s="273" t="s">
        <v>606</v>
      </c>
      <c r="AI21" s="273" t="s">
        <v>606</v>
      </c>
      <c r="AJ21" s="273" t="s">
        <v>606</v>
      </c>
      <c r="AK21" s="273" t="s">
        <v>606</v>
      </c>
      <c r="AL21" s="273" t="s">
        <v>606</v>
      </c>
      <c r="AM21" s="273" t="s">
        <v>606</v>
      </c>
      <c r="AN21" s="273" t="s">
        <v>606</v>
      </c>
      <c r="AO21" s="273" t="s">
        <v>606</v>
      </c>
      <c r="AP21" s="273" t="s">
        <v>606</v>
      </c>
      <c r="AQ21" s="273" t="s">
        <v>606</v>
      </c>
      <c r="AR21" s="273" t="s">
        <v>606</v>
      </c>
      <c r="AS21" s="273" t="s">
        <v>606</v>
      </c>
      <c r="AT21" s="273" t="s">
        <v>606</v>
      </c>
      <c r="AU21" s="273" t="s">
        <v>606</v>
      </c>
      <c r="AV21" s="273" t="s">
        <v>606</v>
      </c>
      <c r="AW21" s="273" t="s">
        <v>606</v>
      </c>
      <c r="AX21" s="273" t="s">
        <v>606</v>
      </c>
      <c r="AY21" s="273" t="s">
        <v>606</v>
      </c>
    </row>
    <row r="22" spans="1:51" s="325" customFormat="1" ht="47.25">
      <c r="A22" s="273" t="s">
        <v>530</v>
      </c>
      <c r="B22" s="274" t="s">
        <v>673</v>
      </c>
      <c r="C22" s="265" t="s">
        <v>725</v>
      </c>
      <c r="D22" s="273" t="s">
        <v>606</v>
      </c>
      <c r="E22" s="273" t="s">
        <v>606</v>
      </c>
      <c r="F22" s="273" t="s">
        <v>606</v>
      </c>
      <c r="G22" s="273" t="s">
        <v>606</v>
      </c>
      <c r="H22" s="273" t="s">
        <v>606</v>
      </c>
      <c r="I22" s="273" t="s">
        <v>606</v>
      </c>
      <c r="J22" s="273" t="s">
        <v>606</v>
      </c>
      <c r="K22" s="273" t="s">
        <v>606</v>
      </c>
      <c r="L22" s="273" t="s">
        <v>606</v>
      </c>
      <c r="M22" s="273" t="s">
        <v>606</v>
      </c>
      <c r="N22" s="273" t="s">
        <v>606</v>
      </c>
      <c r="O22" s="273" t="s">
        <v>606</v>
      </c>
      <c r="P22" s="273" t="s">
        <v>606</v>
      </c>
      <c r="Q22" s="273" t="s">
        <v>606</v>
      </c>
      <c r="R22" s="273" t="s">
        <v>606</v>
      </c>
      <c r="S22" s="273" t="s">
        <v>606</v>
      </c>
      <c r="T22" s="265" t="s">
        <v>606</v>
      </c>
      <c r="U22" s="265" t="s">
        <v>606</v>
      </c>
      <c r="V22" s="265">
        <v>0</v>
      </c>
      <c r="W22" s="273" t="s">
        <v>606</v>
      </c>
      <c r="X22" s="273" t="s">
        <v>606</v>
      </c>
      <c r="Y22" s="273" t="s">
        <v>606</v>
      </c>
      <c r="Z22" s="273" t="s">
        <v>606</v>
      </c>
      <c r="AA22" s="273" t="s">
        <v>606</v>
      </c>
      <c r="AB22" s="273" t="s">
        <v>606</v>
      </c>
      <c r="AC22" s="273" t="s">
        <v>606</v>
      </c>
      <c r="AD22" s="273" t="s">
        <v>888</v>
      </c>
      <c r="AE22" s="273" t="s">
        <v>606</v>
      </c>
      <c r="AF22" s="273" t="s">
        <v>889</v>
      </c>
      <c r="AG22" s="273" t="s">
        <v>606</v>
      </c>
      <c r="AH22" s="273" t="s">
        <v>606</v>
      </c>
      <c r="AI22" s="273" t="s">
        <v>606</v>
      </c>
      <c r="AJ22" s="273" t="s">
        <v>606</v>
      </c>
      <c r="AK22" s="273" t="s">
        <v>606</v>
      </c>
      <c r="AL22" s="273" t="s">
        <v>606</v>
      </c>
      <c r="AM22" s="273" t="s">
        <v>606</v>
      </c>
      <c r="AN22" s="273" t="s">
        <v>606</v>
      </c>
      <c r="AO22" s="273" t="s">
        <v>606</v>
      </c>
      <c r="AP22" s="273" t="s">
        <v>606</v>
      </c>
      <c r="AQ22" s="273" t="s">
        <v>606</v>
      </c>
      <c r="AR22" s="273" t="s">
        <v>606</v>
      </c>
      <c r="AS22" s="273" t="s">
        <v>606</v>
      </c>
      <c r="AT22" s="273" t="s">
        <v>606</v>
      </c>
      <c r="AU22" s="273" t="s">
        <v>606</v>
      </c>
      <c r="AV22" s="273" t="s">
        <v>606</v>
      </c>
      <c r="AW22" s="273" t="s">
        <v>606</v>
      </c>
      <c r="AX22" s="273" t="s">
        <v>606</v>
      </c>
      <c r="AY22" s="273" t="s">
        <v>606</v>
      </c>
    </row>
    <row r="23" spans="1:51" s="188" customFormat="1" ht="120">
      <c r="A23" s="275" t="s">
        <v>580</v>
      </c>
      <c r="B23" s="276" t="s">
        <v>669</v>
      </c>
      <c r="C23" s="277" t="s">
        <v>732</v>
      </c>
      <c r="D23" s="326" t="s">
        <v>606</v>
      </c>
      <c r="E23" s="326" t="s">
        <v>606</v>
      </c>
      <c r="F23" s="326" t="s">
        <v>606</v>
      </c>
      <c r="G23" s="326" t="s">
        <v>606</v>
      </c>
      <c r="H23" s="326" t="s">
        <v>606</v>
      </c>
      <c r="I23" s="326" t="s">
        <v>606</v>
      </c>
      <c r="J23" s="326" t="s">
        <v>606</v>
      </c>
      <c r="K23" s="326" t="s">
        <v>606</v>
      </c>
      <c r="L23" s="326" t="s">
        <v>606</v>
      </c>
      <c r="M23" s="326" t="s">
        <v>606</v>
      </c>
      <c r="N23" s="326" t="s">
        <v>606</v>
      </c>
      <c r="O23" s="326" t="s">
        <v>606</v>
      </c>
      <c r="P23" s="326" t="s">
        <v>606</v>
      </c>
      <c r="Q23" s="326" t="s">
        <v>606</v>
      </c>
      <c r="R23" s="326" t="s">
        <v>606</v>
      </c>
      <c r="S23" s="326" t="s">
        <v>606</v>
      </c>
      <c r="T23" s="277" t="s">
        <v>606</v>
      </c>
      <c r="U23" s="277" t="s">
        <v>606</v>
      </c>
      <c r="V23" s="277">
        <v>0</v>
      </c>
      <c r="W23" s="326" t="s">
        <v>606</v>
      </c>
      <c r="X23" s="326" t="s">
        <v>606</v>
      </c>
      <c r="Y23" s="326" t="s">
        <v>606</v>
      </c>
      <c r="Z23" s="326" t="s">
        <v>606</v>
      </c>
      <c r="AA23" s="326" t="s">
        <v>606</v>
      </c>
      <c r="AB23" s="326" t="s">
        <v>606</v>
      </c>
      <c r="AC23" s="326" t="s">
        <v>606</v>
      </c>
      <c r="AD23" s="326" t="s">
        <v>888</v>
      </c>
      <c r="AE23" s="326" t="s">
        <v>606</v>
      </c>
      <c r="AF23" s="326" t="s">
        <v>889</v>
      </c>
      <c r="AG23" s="326" t="s">
        <v>606</v>
      </c>
      <c r="AH23" s="326" t="s">
        <v>606</v>
      </c>
      <c r="AI23" s="326" t="s">
        <v>606</v>
      </c>
      <c r="AJ23" s="326" t="s">
        <v>606</v>
      </c>
      <c r="AK23" s="326" t="s">
        <v>606</v>
      </c>
      <c r="AL23" s="326" t="s">
        <v>606</v>
      </c>
      <c r="AM23" s="326" t="s">
        <v>606</v>
      </c>
      <c r="AN23" s="326" t="s">
        <v>606</v>
      </c>
      <c r="AO23" s="326" t="s">
        <v>606</v>
      </c>
      <c r="AP23" s="326" t="s">
        <v>606</v>
      </c>
      <c r="AQ23" s="326" t="s">
        <v>606</v>
      </c>
      <c r="AR23" s="326" t="s">
        <v>606</v>
      </c>
      <c r="AS23" s="326" t="s">
        <v>606</v>
      </c>
      <c r="AT23" s="326" t="s">
        <v>606</v>
      </c>
      <c r="AU23" s="326" t="s">
        <v>606</v>
      </c>
      <c r="AV23" s="326" t="s">
        <v>606</v>
      </c>
      <c r="AW23" s="326" t="s">
        <v>606</v>
      </c>
      <c r="AX23" s="326" t="s">
        <v>606</v>
      </c>
      <c r="AY23" s="326" t="s">
        <v>606</v>
      </c>
    </row>
    <row r="24" spans="1:51" s="187" customFormat="1" ht="68.25" customHeight="1">
      <c r="A24" s="275" t="s">
        <v>580</v>
      </c>
      <c r="B24" s="276" t="s">
        <v>671</v>
      </c>
      <c r="C24" s="277" t="s">
        <v>733</v>
      </c>
      <c r="D24" s="326" t="s">
        <v>606</v>
      </c>
      <c r="E24" s="326" t="s">
        <v>606</v>
      </c>
      <c r="F24" s="326" t="s">
        <v>606</v>
      </c>
      <c r="G24" s="326" t="s">
        <v>606</v>
      </c>
      <c r="H24" s="326" t="s">
        <v>606</v>
      </c>
      <c r="I24" s="326" t="s">
        <v>606</v>
      </c>
      <c r="J24" s="326" t="s">
        <v>606</v>
      </c>
      <c r="K24" s="326" t="s">
        <v>606</v>
      </c>
      <c r="L24" s="326" t="s">
        <v>606</v>
      </c>
      <c r="M24" s="326" t="s">
        <v>606</v>
      </c>
      <c r="N24" s="326" t="s">
        <v>606</v>
      </c>
      <c r="O24" s="326" t="s">
        <v>606</v>
      </c>
      <c r="P24" s="326" t="s">
        <v>606</v>
      </c>
      <c r="Q24" s="326" t="s">
        <v>606</v>
      </c>
      <c r="R24" s="326" t="s">
        <v>606</v>
      </c>
      <c r="S24" s="326" t="s">
        <v>606</v>
      </c>
      <c r="T24" s="277" t="s">
        <v>606</v>
      </c>
      <c r="U24" s="277" t="s">
        <v>606</v>
      </c>
      <c r="V24" s="277">
        <v>0</v>
      </c>
      <c r="W24" s="326" t="s">
        <v>606</v>
      </c>
      <c r="X24" s="326" t="s">
        <v>606</v>
      </c>
      <c r="Y24" s="326" t="s">
        <v>606</v>
      </c>
      <c r="Z24" s="326" t="s">
        <v>606</v>
      </c>
      <c r="AA24" s="326" t="s">
        <v>606</v>
      </c>
      <c r="AB24" s="326" t="s">
        <v>606</v>
      </c>
      <c r="AC24" s="326" t="s">
        <v>606</v>
      </c>
      <c r="AD24" s="326" t="s">
        <v>888</v>
      </c>
      <c r="AE24" s="326" t="s">
        <v>606</v>
      </c>
      <c r="AF24" s="326" t="s">
        <v>889</v>
      </c>
      <c r="AG24" s="326" t="s">
        <v>606</v>
      </c>
      <c r="AH24" s="326" t="s">
        <v>606</v>
      </c>
      <c r="AI24" s="326" t="s">
        <v>606</v>
      </c>
      <c r="AJ24" s="326" t="s">
        <v>606</v>
      </c>
      <c r="AK24" s="326" t="s">
        <v>606</v>
      </c>
      <c r="AL24" s="326" t="s">
        <v>606</v>
      </c>
      <c r="AM24" s="326" t="s">
        <v>606</v>
      </c>
      <c r="AN24" s="326" t="s">
        <v>606</v>
      </c>
      <c r="AO24" s="326" t="s">
        <v>606</v>
      </c>
      <c r="AP24" s="326" t="s">
        <v>606</v>
      </c>
      <c r="AQ24" s="326" t="s">
        <v>606</v>
      </c>
      <c r="AR24" s="326" t="s">
        <v>606</v>
      </c>
      <c r="AS24" s="326" t="s">
        <v>606</v>
      </c>
      <c r="AT24" s="326" t="s">
        <v>606</v>
      </c>
      <c r="AU24" s="326" t="s">
        <v>606</v>
      </c>
      <c r="AV24" s="326" t="s">
        <v>606</v>
      </c>
      <c r="AW24" s="326" t="s">
        <v>606</v>
      </c>
      <c r="AX24" s="326" t="s">
        <v>606</v>
      </c>
      <c r="AY24" s="326" t="s">
        <v>606</v>
      </c>
    </row>
    <row r="25" spans="1:51" s="187" customFormat="1" ht="68.25" customHeight="1">
      <c r="A25" s="275" t="s">
        <v>580</v>
      </c>
      <c r="B25" s="276" t="s">
        <v>670</v>
      </c>
      <c r="C25" s="277" t="s">
        <v>734</v>
      </c>
      <c r="D25" s="326" t="s">
        <v>606</v>
      </c>
      <c r="E25" s="326" t="s">
        <v>606</v>
      </c>
      <c r="F25" s="326" t="s">
        <v>606</v>
      </c>
      <c r="G25" s="326" t="s">
        <v>606</v>
      </c>
      <c r="H25" s="326" t="s">
        <v>606</v>
      </c>
      <c r="I25" s="326" t="s">
        <v>606</v>
      </c>
      <c r="J25" s="326" t="s">
        <v>606</v>
      </c>
      <c r="K25" s="326" t="s">
        <v>606</v>
      </c>
      <c r="L25" s="326" t="s">
        <v>606</v>
      </c>
      <c r="M25" s="326" t="s">
        <v>606</v>
      </c>
      <c r="N25" s="326" t="s">
        <v>606</v>
      </c>
      <c r="O25" s="326" t="s">
        <v>606</v>
      </c>
      <c r="P25" s="326" t="s">
        <v>606</v>
      </c>
      <c r="Q25" s="326" t="s">
        <v>606</v>
      </c>
      <c r="R25" s="326" t="s">
        <v>606</v>
      </c>
      <c r="S25" s="326" t="s">
        <v>606</v>
      </c>
      <c r="T25" s="277" t="s">
        <v>606</v>
      </c>
      <c r="U25" s="277" t="s">
        <v>606</v>
      </c>
      <c r="V25" s="277">
        <v>0</v>
      </c>
      <c r="W25" s="326" t="s">
        <v>606</v>
      </c>
      <c r="X25" s="326" t="s">
        <v>606</v>
      </c>
      <c r="Y25" s="326" t="s">
        <v>606</v>
      </c>
      <c r="Z25" s="326" t="s">
        <v>606</v>
      </c>
      <c r="AA25" s="326" t="s">
        <v>606</v>
      </c>
      <c r="AB25" s="326" t="s">
        <v>606</v>
      </c>
      <c r="AC25" s="326" t="s">
        <v>606</v>
      </c>
      <c r="AD25" s="326" t="s">
        <v>888</v>
      </c>
      <c r="AE25" s="326" t="s">
        <v>606</v>
      </c>
      <c r="AF25" s="326" t="s">
        <v>889</v>
      </c>
      <c r="AG25" s="326" t="s">
        <v>606</v>
      </c>
      <c r="AH25" s="326" t="s">
        <v>606</v>
      </c>
      <c r="AI25" s="326" t="s">
        <v>606</v>
      </c>
      <c r="AJ25" s="326" t="s">
        <v>606</v>
      </c>
      <c r="AK25" s="326" t="s">
        <v>606</v>
      </c>
      <c r="AL25" s="326" t="s">
        <v>606</v>
      </c>
      <c r="AM25" s="326" t="s">
        <v>606</v>
      </c>
      <c r="AN25" s="326" t="s">
        <v>606</v>
      </c>
      <c r="AO25" s="326" t="s">
        <v>606</v>
      </c>
      <c r="AP25" s="326" t="s">
        <v>606</v>
      </c>
      <c r="AQ25" s="326" t="s">
        <v>606</v>
      </c>
      <c r="AR25" s="326" t="s">
        <v>606</v>
      </c>
      <c r="AS25" s="326" t="s">
        <v>606</v>
      </c>
      <c r="AT25" s="326" t="s">
        <v>606</v>
      </c>
      <c r="AU25" s="326" t="s">
        <v>606</v>
      </c>
      <c r="AV25" s="326" t="s">
        <v>606</v>
      </c>
      <c r="AW25" s="326" t="s">
        <v>606</v>
      </c>
      <c r="AX25" s="326" t="s">
        <v>606</v>
      </c>
      <c r="AY25" s="326" t="s">
        <v>606</v>
      </c>
    </row>
  </sheetData>
  <mergeCells count="46">
    <mergeCell ref="AT17:AU17"/>
    <mergeCell ref="AV17:AW17"/>
    <mergeCell ref="AX17:AY17"/>
    <mergeCell ref="A7:AS7"/>
    <mergeCell ref="D15:AY15"/>
    <mergeCell ref="D16:S16"/>
    <mergeCell ref="T16:AC16"/>
    <mergeCell ref="AD16:AI16"/>
    <mergeCell ref="AJ16:AM16"/>
    <mergeCell ref="AT16:AW16"/>
    <mergeCell ref="AX16:AY16"/>
    <mergeCell ref="AN16:AS16"/>
    <mergeCell ref="A8:AS8"/>
    <mergeCell ref="A10:AS10"/>
    <mergeCell ref="A12:AS12"/>
    <mergeCell ref="A13:AS13"/>
    <mergeCell ref="K2:L2"/>
    <mergeCell ref="M2:N2"/>
    <mergeCell ref="AP3:AS3"/>
    <mergeCell ref="A4:AS4"/>
    <mergeCell ref="A5:AS5"/>
    <mergeCell ref="A14:AS14"/>
    <mergeCell ref="A15:A18"/>
    <mergeCell ref="B15:B18"/>
    <mergeCell ref="C15:C18"/>
    <mergeCell ref="Z17:AA17"/>
    <mergeCell ref="D17:E17"/>
    <mergeCell ref="F17:G17"/>
    <mergeCell ref="H17:I17"/>
    <mergeCell ref="J17:K17"/>
    <mergeCell ref="L17:M17"/>
    <mergeCell ref="N17:O17"/>
    <mergeCell ref="P17:Q17"/>
    <mergeCell ref="R17:S17"/>
    <mergeCell ref="T17:U17"/>
    <mergeCell ref="V17:W17"/>
    <mergeCell ref="X17:Y17"/>
    <mergeCell ref="AN17:AO17"/>
    <mergeCell ref="AP17:AQ17"/>
    <mergeCell ref="AR17:AS17"/>
    <mergeCell ref="AB17:AC17"/>
    <mergeCell ref="AD17:AE17"/>
    <mergeCell ref="AF17:AG17"/>
    <mergeCell ref="AH17:AI17"/>
    <mergeCell ref="AJ17:AK17"/>
    <mergeCell ref="AL17:AM17"/>
  </mergeCells>
  <pageMargins left="0.70866141732283472" right="0.70866141732283472" top="0.74803149606299213" bottom="0.74803149606299213" header="0.31496062992125984" footer="0.31496062992125984"/>
  <pageSetup paperSize="8" scale="30" orientation="landscape" r:id="rId1"/>
</worksheet>
</file>

<file path=xl/worksheets/sheet6.xml><?xml version="1.0" encoding="utf-8"?>
<worksheet xmlns="http://schemas.openxmlformats.org/spreadsheetml/2006/main" xmlns:r="http://schemas.openxmlformats.org/officeDocument/2006/relationships">
  <sheetPr enableFormatConditionsCalculation="0">
    <tabColor theme="0"/>
  </sheetPr>
  <dimension ref="A1:ER47"/>
  <sheetViews>
    <sheetView topLeftCell="S7" zoomScaleNormal="100" zoomScaleSheetLayoutView="70" workbookViewId="0">
      <selection activeCell="AI1" sqref="A1:AI4"/>
    </sheetView>
  </sheetViews>
  <sheetFormatPr defaultRowHeight="15.75"/>
  <cols>
    <col min="1" max="1" width="10.625" style="1" customWidth="1"/>
    <col min="2" max="2" width="32.875" style="1" customWidth="1"/>
    <col min="3" max="3" width="17.375" style="1" customWidth="1"/>
    <col min="4" max="4" width="5.5" style="1" customWidth="1"/>
    <col min="5" max="5" width="7.25" style="1" customWidth="1"/>
    <col min="6" max="6" width="6" style="1" customWidth="1"/>
    <col min="7" max="8" width="7.625" style="1" customWidth="1"/>
    <col min="9" max="9" width="11.75" style="1" customWidth="1"/>
    <col min="10" max="10" width="9.75" style="1" customWidth="1"/>
    <col min="11" max="11" width="6.75" style="1" customWidth="1"/>
    <col min="12" max="12" width="12.125" style="1" customWidth="1"/>
    <col min="13" max="13" width="6" style="2" customWidth="1"/>
    <col min="14" max="14" width="8.125" style="2" customWidth="1"/>
    <col min="15" max="15" width="16.75" style="87" customWidth="1"/>
    <col min="16" max="16" width="14.125" style="87" customWidth="1"/>
    <col min="17" max="17" width="14.25" style="87" customWidth="1"/>
    <col min="18" max="18" width="16.75" style="87" customWidth="1"/>
    <col min="19" max="19" width="19.375" style="2" customWidth="1"/>
    <col min="20" max="20" width="10.125" style="2" customWidth="1"/>
    <col min="21" max="21" width="9.625" style="2" customWidth="1"/>
    <col min="22" max="22" width="8.75" style="87" customWidth="1"/>
    <col min="23" max="23" width="8.625" style="83" customWidth="1"/>
    <col min="24" max="24" width="8.875" style="2" customWidth="1"/>
    <col min="25" max="25" width="7.625" style="2" customWidth="1"/>
    <col min="26" max="26" width="5.875" style="2" customWidth="1"/>
    <col min="27" max="27" width="8" style="2" customWidth="1"/>
    <col min="28" max="28" width="10.875" style="2" customWidth="1"/>
    <col min="29" max="29" width="6.125" style="2" customWidth="1"/>
    <col min="30" max="30" width="7" style="87" customWidth="1"/>
    <col min="31" max="31" width="5.875" style="87" customWidth="1"/>
    <col min="32" max="32" width="10.375" style="87" customWidth="1"/>
    <col min="33" max="33" width="11.75" style="87" customWidth="1"/>
    <col min="34" max="34" width="7" style="87" customWidth="1"/>
    <col min="35" max="35" width="7.875" style="2" customWidth="1"/>
    <col min="36" max="36" width="6.5" style="2" customWidth="1"/>
    <col min="37" max="37" width="8.875" style="2" customWidth="1"/>
    <col min="38" max="38" width="10.75" style="2" customWidth="1"/>
    <col min="39" max="39" width="6" style="1" customWidth="1"/>
    <col min="40" max="40" width="8.375" style="1" customWidth="1"/>
    <col min="41" max="41" width="5.625" style="1" customWidth="1"/>
    <col min="42" max="42" width="8.625" style="1" customWidth="1"/>
    <col min="43" max="43" width="10.25" style="1" customWidth="1"/>
    <col min="44" max="44" width="6.75" style="1" customWidth="1"/>
    <col min="45" max="45" width="9" style="1" customWidth="1"/>
    <col min="46" max="46" width="6.125" style="1" customWidth="1"/>
    <col min="47" max="47" width="8.875" style="1" customWidth="1"/>
    <col min="48" max="48" width="10.375" style="1" customWidth="1"/>
    <col min="49" max="49" width="7.875" style="1" customWidth="1"/>
    <col min="50" max="51" width="7.25" style="1" customWidth="1"/>
    <col min="52" max="52" width="9.25" style="1" customWidth="1"/>
    <col min="53" max="53" width="9.75" style="1" customWidth="1"/>
    <col min="54" max="56" width="7.25" style="1" customWidth="1"/>
    <col min="57" max="57" width="8.75" style="1" customWidth="1"/>
    <col min="58" max="58" width="9.75" style="1" customWidth="1"/>
    <col min="59" max="61" width="7.25" style="1" customWidth="1"/>
    <col min="62" max="62" width="8.625" style="1" customWidth="1"/>
    <col min="63" max="63" width="10.25" style="1" customWidth="1"/>
    <col min="64" max="64" width="7.25" style="1" customWidth="1"/>
    <col min="65" max="65" width="7.75" style="194" customWidth="1"/>
    <col min="66" max="66" width="7.25" style="194" customWidth="1"/>
    <col min="67" max="67" width="9.125" style="194" customWidth="1"/>
    <col min="68" max="68" width="9.625" style="194" customWidth="1"/>
    <col min="69" max="69" width="8.75" style="194" customWidth="1"/>
    <col min="70" max="71" width="7.25" style="194" customWidth="1"/>
    <col min="72" max="72" width="8.75" style="194" customWidth="1"/>
    <col min="73" max="73" width="10.75" style="194" customWidth="1"/>
    <col min="74" max="76" width="7.25" style="194" customWidth="1"/>
    <col min="77" max="77" width="8" style="194" customWidth="1"/>
    <col min="78" max="78" width="10.75" style="194" customWidth="1"/>
    <col min="79" max="81" width="7.25" style="194" customWidth="1"/>
    <col min="82" max="82" width="8" style="194" customWidth="1"/>
    <col min="83" max="83" width="10.625" style="194" customWidth="1"/>
    <col min="84" max="84" width="7.25" style="194" customWidth="1"/>
    <col min="85" max="85" width="8.25" style="1" customWidth="1"/>
    <col min="86" max="86" width="6.125" style="1" customWidth="1"/>
    <col min="87" max="87" width="9.5" style="1" customWidth="1"/>
    <col min="88" max="88" width="11.25" style="1" customWidth="1"/>
    <col min="89" max="89" width="7.375" style="1" customWidth="1"/>
    <col min="90" max="90" width="9" style="1"/>
    <col min="91" max="91" width="5.875" style="1" customWidth="1"/>
    <col min="92" max="92" width="9.375" style="1" customWidth="1"/>
    <col min="93" max="93" width="10.375" style="1" customWidth="1"/>
    <col min="94" max="94" width="7.125" style="1" customWidth="1"/>
    <col min="95" max="95" width="19.375" style="1" customWidth="1"/>
    <col min="96" max="16384" width="9" style="1"/>
  </cols>
  <sheetData>
    <row r="1" spans="1:95" ht="18.75">
      <c r="A1" s="189"/>
      <c r="B1" s="189"/>
      <c r="C1" s="189"/>
      <c r="D1" s="189"/>
      <c r="E1" s="189"/>
      <c r="F1" s="189"/>
      <c r="G1" s="189"/>
      <c r="H1" s="189"/>
      <c r="I1" s="189"/>
      <c r="J1" s="189"/>
      <c r="K1" s="189"/>
      <c r="L1" s="189"/>
      <c r="M1" s="189"/>
      <c r="N1" s="189"/>
      <c r="O1" s="189"/>
      <c r="P1" s="189"/>
      <c r="Q1" s="189"/>
      <c r="R1" s="189"/>
      <c r="S1" s="189"/>
      <c r="T1" s="189"/>
      <c r="U1" s="189"/>
      <c r="V1" s="189"/>
      <c r="W1" s="189"/>
      <c r="X1" s="189"/>
      <c r="Y1" s="189"/>
      <c r="Z1" s="189"/>
      <c r="AA1" s="189"/>
      <c r="AB1" s="189"/>
      <c r="AC1" s="189"/>
      <c r="AD1" s="189"/>
      <c r="AE1" s="189"/>
      <c r="AF1" s="189"/>
      <c r="AG1" s="189"/>
      <c r="AH1" s="295" t="s">
        <v>254</v>
      </c>
      <c r="AI1" s="189"/>
      <c r="AM1" s="2"/>
      <c r="AN1" s="2"/>
      <c r="AO1" s="2"/>
    </row>
    <row r="2" spans="1:95" ht="18.75">
      <c r="A2" s="189"/>
      <c r="B2" s="189"/>
      <c r="C2" s="189"/>
      <c r="D2" s="189"/>
      <c r="E2" s="189"/>
      <c r="F2" s="189"/>
      <c r="G2" s="189"/>
      <c r="H2" s="189"/>
      <c r="I2" s="189"/>
      <c r="J2" s="189"/>
      <c r="K2" s="189"/>
      <c r="L2" s="189"/>
      <c r="M2" s="189"/>
      <c r="N2" s="189"/>
      <c r="O2" s="189"/>
      <c r="P2" s="189"/>
      <c r="Q2" s="189"/>
      <c r="R2" s="189"/>
      <c r="S2" s="189"/>
      <c r="T2" s="189"/>
      <c r="U2" s="189"/>
      <c r="V2" s="189"/>
      <c r="W2" s="189"/>
      <c r="X2" s="189"/>
      <c r="Y2" s="189"/>
      <c r="Z2" s="189"/>
      <c r="AA2" s="189"/>
      <c r="AB2" s="189"/>
      <c r="AC2" s="189"/>
      <c r="AD2" s="189"/>
      <c r="AE2" s="188"/>
      <c r="AF2" s="188"/>
      <c r="AG2" s="188"/>
      <c r="AH2" s="248" t="s">
        <v>1</v>
      </c>
      <c r="AI2" s="189"/>
      <c r="AM2" s="2"/>
      <c r="AN2" s="2"/>
      <c r="AO2" s="2"/>
    </row>
    <row r="3" spans="1:95" s="179" customFormat="1" ht="18.75" customHeight="1">
      <c r="A3" s="189"/>
      <c r="B3" s="189"/>
      <c r="C3" s="189"/>
      <c r="D3" s="189"/>
      <c r="E3" s="189"/>
      <c r="F3" s="189"/>
      <c r="G3" s="189"/>
      <c r="H3" s="189"/>
      <c r="I3" s="189"/>
      <c r="J3" s="189"/>
      <c r="K3" s="189"/>
      <c r="L3" s="189"/>
      <c r="M3" s="189"/>
      <c r="N3" s="189"/>
      <c r="O3" s="189"/>
      <c r="P3" s="189"/>
      <c r="Q3" s="189"/>
      <c r="R3" s="189"/>
      <c r="S3" s="189"/>
      <c r="T3" s="189"/>
      <c r="U3" s="189"/>
      <c r="V3" s="189"/>
      <c r="W3" s="189"/>
      <c r="X3" s="189"/>
      <c r="Y3" s="189"/>
      <c r="Z3" s="189"/>
      <c r="AA3" s="189"/>
      <c r="AB3" s="189"/>
      <c r="AC3" s="189"/>
      <c r="AD3" s="189"/>
      <c r="AE3" s="348" t="s">
        <v>658</v>
      </c>
      <c r="AF3" s="348"/>
      <c r="AG3" s="348"/>
      <c r="AH3" s="348"/>
      <c r="AI3" s="189"/>
      <c r="AJ3" s="87"/>
      <c r="AK3" s="87"/>
      <c r="AL3" s="87"/>
      <c r="AM3" s="87"/>
      <c r="AN3" s="87"/>
      <c r="AO3" s="87"/>
      <c r="BM3" s="194"/>
      <c r="BN3" s="194"/>
      <c r="BO3" s="194"/>
      <c r="BP3" s="194"/>
      <c r="BQ3" s="194"/>
      <c r="BR3" s="194"/>
      <c r="BS3" s="194"/>
      <c r="BT3" s="194"/>
      <c r="BU3" s="194"/>
      <c r="BV3" s="194"/>
      <c r="BW3" s="194"/>
      <c r="BX3" s="194"/>
      <c r="BY3" s="194"/>
      <c r="BZ3" s="194"/>
      <c r="CA3" s="194"/>
      <c r="CB3" s="194"/>
      <c r="CC3" s="194"/>
      <c r="CD3" s="194"/>
      <c r="CE3" s="194"/>
      <c r="CF3" s="194"/>
    </row>
    <row r="4" spans="1:95" ht="39" customHeight="1">
      <c r="A4" s="367" t="s">
        <v>374</v>
      </c>
      <c r="B4" s="367"/>
      <c r="C4" s="367"/>
      <c r="D4" s="367"/>
      <c r="E4" s="367"/>
      <c r="F4" s="367"/>
      <c r="G4" s="367"/>
      <c r="H4" s="367"/>
      <c r="I4" s="367"/>
      <c r="J4" s="367"/>
      <c r="K4" s="367"/>
      <c r="L4" s="367"/>
      <c r="M4" s="367"/>
      <c r="N4" s="367"/>
      <c r="O4" s="367"/>
      <c r="P4" s="367"/>
      <c r="Q4" s="367"/>
      <c r="R4" s="367"/>
      <c r="S4" s="367"/>
      <c r="T4" s="367"/>
      <c r="U4" s="367"/>
      <c r="V4" s="367"/>
      <c r="W4" s="367"/>
      <c r="X4" s="367"/>
      <c r="Y4" s="367"/>
      <c r="Z4" s="367"/>
      <c r="AA4" s="367"/>
      <c r="AB4" s="367"/>
      <c r="AC4" s="367"/>
      <c r="AD4" s="367"/>
      <c r="AE4" s="367"/>
      <c r="AF4" s="367"/>
      <c r="AG4" s="367"/>
      <c r="AH4" s="367"/>
      <c r="AI4" s="189"/>
      <c r="AJ4" s="87"/>
      <c r="AK4" s="87"/>
      <c r="AL4" s="87"/>
      <c r="AM4" s="87"/>
      <c r="AN4" s="87"/>
      <c r="AO4" s="87"/>
    </row>
    <row r="5" spans="1:95" ht="18.75">
      <c r="A5" s="368"/>
      <c r="B5" s="368"/>
      <c r="C5" s="368"/>
      <c r="D5" s="368"/>
      <c r="E5" s="368"/>
      <c r="F5" s="368"/>
      <c r="G5" s="368"/>
      <c r="H5" s="368"/>
      <c r="I5" s="368"/>
      <c r="J5" s="368"/>
      <c r="K5" s="368"/>
      <c r="L5" s="368"/>
      <c r="M5" s="368"/>
      <c r="N5" s="368"/>
      <c r="O5" s="368"/>
      <c r="P5" s="368"/>
      <c r="Q5" s="368"/>
      <c r="R5" s="368"/>
      <c r="S5" s="368"/>
      <c r="T5" s="368"/>
      <c r="U5" s="368"/>
      <c r="V5" s="368"/>
      <c r="W5" s="368"/>
      <c r="X5" s="368"/>
      <c r="Y5" s="368"/>
      <c r="Z5" s="368"/>
      <c r="AA5" s="368"/>
      <c r="AB5" s="368"/>
      <c r="AC5" s="368"/>
      <c r="AD5" s="368"/>
      <c r="AE5" s="368"/>
      <c r="AF5" s="368"/>
      <c r="AG5" s="368"/>
      <c r="AH5" s="368"/>
      <c r="AI5" s="109"/>
      <c r="AJ5" s="109"/>
      <c r="AK5" s="109"/>
      <c r="AL5" s="109"/>
      <c r="AM5" s="109"/>
      <c r="AN5" s="109"/>
      <c r="AO5" s="109"/>
      <c r="AP5" s="109"/>
      <c r="AQ5" s="109"/>
      <c r="AR5" s="109"/>
      <c r="AS5" s="109"/>
      <c r="AT5" s="109"/>
      <c r="AU5" s="109"/>
      <c r="AV5" s="109"/>
      <c r="AW5" s="109"/>
      <c r="AX5" s="109"/>
      <c r="AY5" s="109"/>
      <c r="AZ5" s="109"/>
      <c r="BA5" s="109"/>
      <c r="BB5" s="109"/>
      <c r="BC5" s="109"/>
      <c r="BD5" s="109"/>
      <c r="BE5" s="109"/>
      <c r="BF5" s="109"/>
      <c r="BG5" s="109"/>
      <c r="BH5" s="109"/>
      <c r="BI5" s="109"/>
      <c r="BJ5" s="109"/>
      <c r="BK5" s="109"/>
      <c r="BL5" s="109"/>
      <c r="BM5" s="193"/>
      <c r="BN5" s="193"/>
      <c r="BO5" s="193"/>
      <c r="BP5" s="193"/>
      <c r="BQ5" s="193"/>
      <c r="BR5" s="193"/>
      <c r="BS5" s="193"/>
      <c r="BT5" s="193"/>
      <c r="BU5" s="193"/>
      <c r="BV5" s="193"/>
      <c r="BW5" s="193"/>
      <c r="BX5" s="193"/>
      <c r="BY5" s="193"/>
      <c r="BZ5" s="193"/>
      <c r="CA5" s="193"/>
      <c r="CB5" s="193"/>
      <c r="CC5" s="193"/>
      <c r="CD5" s="193"/>
      <c r="CE5" s="193"/>
      <c r="CF5" s="193"/>
      <c r="CG5" s="109"/>
      <c r="CH5" s="109"/>
      <c r="CI5" s="109"/>
      <c r="CJ5" s="109"/>
      <c r="CK5" s="109"/>
      <c r="CL5" s="109"/>
      <c r="CM5" s="109"/>
      <c r="CN5" s="109"/>
      <c r="CO5" s="109"/>
      <c r="CP5" s="109"/>
      <c r="CQ5" s="109"/>
    </row>
    <row r="6" spans="1:95" ht="18.75">
      <c r="A6" s="369" t="s">
        <v>723</v>
      </c>
      <c r="B6" s="369"/>
      <c r="C6" s="369"/>
      <c r="D6" s="369"/>
      <c r="E6" s="369"/>
      <c r="F6" s="369"/>
      <c r="G6" s="369"/>
      <c r="H6" s="369"/>
      <c r="I6" s="369"/>
      <c r="J6" s="369"/>
      <c r="K6" s="369"/>
      <c r="L6" s="369"/>
      <c r="M6" s="369"/>
      <c r="N6" s="369"/>
      <c r="O6" s="369"/>
      <c r="P6" s="369"/>
      <c r="Q6" s="369"/>
      <c r="R6" s="369"/>
      <c r="S6" s="369"/>
      <c r="T6" s="369"/>
      <c r="U6" s="369"/>
      <c r="V6" s="369"/>
      <c r="W6" s="369"/>
      <c r="X6" s="369"/>
      <c r="Y6" s="369"/>
      <c r="Z6" s="369"/>
      <c r="AA6" s="369"/>
      <c r="AB6" s="369"/>
      <c r="AC6" s="369"/>
      <c r="AD6" s="369"/>
      <c r="AE6" s="369"/>
      <c r="AF6" s="369"/>
      <c r="AG6" s="369"/>
      <c r="AH6" s="369"/>
      <c r="AI6" s="90"/>
      <c r="AJ6" s="90"/>
      <c r="AK6" s="90"/>
      <c r="AL6" s="90"/>
      <c r="AM6" s="90"/>
      <c r="AN6" s="90"/>
      <c r="AO6" s="90"/>
      <c r="AP6" s="90"/>
      <c r="AQ6" s="90"/>
      <c r="AR6" s="90"/>
      <c r="AS6" s="90"/>
      <c r="AT6" s="90"/>
      <c r="AU6" s="90"/>
      <c r="AV6" s="90"/>
      <c r="AW6" s="90"/>
      <c r="AX6" s="90"/>
      <c r="AY6" s="90"/>
      <c r="AZ6" s="90"/>
      <c r="BA6" s="90"/>
      <c r="BB6" s="90"/>
      <c r="BC6" s="90"/>
      <c r="BD6" s="90"/>
      <c r="BE6" s="90"/>
      <c r="BF6" s="90"/>
      <c r="BG6" s="90"/>
      <c r="BH6" s="90"/>
      <c r="BI6" s="90"/>
      <c r="BJ6" s="90"/>
      <c r="BK6" s="90"/>
      <c r="BL6" s="90"/>
      <c r="BM6" s="90"/>
      <c r="BN6" s="90"/>
      <c r="BO6" s="90"/>
      <c r="BP6" s="90"/>
      <c r="BQ6" s="90"/>
      <c r="BR6" s="90"/>
      <c r="BS6" s="90"/>
      <c r="BT6" s="90"/>
      <c r="BU6" s="90"/>
      <c r="BV6" s="90"/>
      <c r="BW6" s="90"/>
      <c r="BX6" s="90"/>
      <c r="BY6" s="90"/>
      <c r="BZ6" s="90"/>
      <c r="CA6" s="90"/>
      <c r="CB6" s="90"/>
      <c r="CC6" s="90"/>
      <c r="CD6" s="90"/>
      <c r="CE6" s="90"/>
      <c r="CF6" s="90"/>
      <c r="CG6" s="90"/>
      <c r="CH6" s="90"/>
      <c r="CI6" s="90"/>
      <c r="CJ6" s="90"/>
      <c r="CK6" s="90"/>
      <c r="CL6" s="90"/>
      <c r="CM6" s="90"/>
      <c r="CN6" s="90"/>
      <c r="CO6" s="90"/>
      <c r="CP6" s="90"/>
      <c r="CQ6" s="90"/>
    </row>
    <row r="7" spans="1:95" ht="18.75" customHeight="1">
      <c r="A7" s="370" t="s">
        <v>299</v>
      </c>
      <c r="B7" s="370"/>
      <c r="C7" s="370"/>
      <c r="D7" s="370"/>
      <c r="E7" s="370"/>
      <c r="F7" s="370"/>
      <c r="G7" s="370"/>
      <c r="H7" s="370"/>
      <c r="I7" s="370"/>
      <c r="J7" s="370"/>
      <c r="K7" s="370"/>
      <c r="L7" s="370"/>
      <c r="M7" s="370"/>
      <c r="N7" s="370"/>
      <c r="O7" s="370"/>
      <c r="P7" s="370"/>
      <c r="Q7" s="370"/>
      <c r="R7" s="370"/>
      <c r="S7" s="370"/>
      <c r="T7" s="370"/>
      <c r="U7" s="370"/>
      <c r="V7" s="370"/>
      <c r="W7" s="370"/>
      <c r="X7" s="370"/>
      <c r="Y7" s="370"/>
      <c r="Z7" s="370"/>
      <c r="AA7" s="370"/>
      <c r="AB7" s="370"/>
      <c r="AC7" s="370"/>
      <c r="AD7" s="370"/>
      <c r="AE7" s="370"/>
      <c r="AF7" s="370"/>
      <c r="AG7" s="370"/>
      <c r="AH7" s="370"/>
      <c r="AI7" s="91"/>
      <c r="AJ7" s="91"/>
      <c r="AK7" s="91"/>
      <c r="AL7" s="91"/>
      <c r="AM7" s="91"/>
      <c r="AN7" s="91"/>
      <c r="AO7" s="91"/>
      <c r="AP7" s="91"/>
      <c r="AQ7" s="91"/>
      <c r="AR7" s="91"/>
      <c r="AS7" s="91"/>
      <c r="AT7" s="91"/>
      <c r="AU7" s="91"/>
      <c r="AV7" s="91"/>
      <c r="AW7" s="91"/>
      <c r="AX7" s="91"/>
      <c r="AY7" s="91"/>
      <c r="AZ7" s="91"/>
      <c r="BA7" s="91"/>
      <c r="BB7" s="91"/>
      <c r="BC7" s="91"/>
      <c r="BD7" s="91"/>
      <c r="BE7" s="91"/>
      <c r="BF7" s="91"/>
      <c r="BG7" s="91"/>
      <c r="BH7" s="91"/>
      <c r="BI7" s="91"/>
      <c r="BJ7" s="91"/>
      <c r="BK7" s="91"/>
      <c r="BL7" s="91"/>
      <c r="BM7" s="91"/>
      <c r="BN7" s="91"/>
      <c r="BO7" s="91"/>
      <c r="BP7" s="91"/>
      <c r="BQ7" s="91"/>
      <c r="BR7" s="91"/>
      <c r="BS7" s="91"/>
      <c r="BT7" s="91"/>
      <c r="BU7" s="91"/>
      <c r="BV7" s="91"/>
      <c r="BW7" s="91"/>
      <c r="BX7" s="91"/>
      <c r="BY7" s="91"/>
      <c r="BZ7" s="91"/>
      <c r="CA7" s="91"/>
      <c r="CB7" s="91"/>
      <c r="CC7" s="91"/>
      <c r="CD7" s="91"/>
      <c r="CE7" s="91"/>
      <c r="CF7" s="91"/>
      <c r="CG7" s="91"/>
      <c r="CH7" s="91"/>
      <c r="CI7" s="91"/>
      <c r="CJ7" s="91"/>
      <c r="CK7" s="91"/>
      <c r="CL7" s="91"/>
      <c r="CM7" s="91"/>
      <c r="CN7" s="91"/>
      <c r="CO7" s="91"/>
      <c r="CP7" s="91"/>
      <c r="CQ7" s="91"/>
    </row>
    <row r="8" spans="1:95" ht="18.75">
      <c r="A8" s="371"/>
      <c r="B8" s="371"/>
      <c r="C8" s="371"/>
      <c r="D8" s="371"/>
      <c r="E8" s="371"/>
      <c r="F8" s="371"/>
      <c r="G8" s="371"/>
      <c r="H8" s="371"/>
      <c r="I8" s="371"/>
      <c r="J8" s="371"/>
      <c r="K8" s="371"/>
      <c r="L8" s="371"/>
      <c r="M8" s="371"/>
      <c r="N8" s="371"/>
      <c r="O8" s="371"/>
      <c r="P8" s="371"/>
      <c r="Q8" s="371"/>
      <c r="R8" s="371"/>
      <c r="S8" s="371"/>
      <c r="T8" s="371"/>
      <c r="U8" s="371"/>
      <c r="V8" s="371"/>
      <c r="W8" s="371"/>
      <c r="X8" s="371"/>
      <c r="Y8" s="371"/>
      <c r="Z8" s="371"/>
      <c r="AA8" s="371"/>
      <c r="AB8" s="371"/>
      <c r="AC8" s="371"/>
      <c r="AD8" s="371"/>
      <c r="AE8" s="371"/>
      <c r="AF8" s="371"/>
      <c r="AG8" s="371"/>
      <c r="AH8" s="371"/>
      <c r="AI8" s="87"/>
      <c r="AJ8" s="87"/>
      <c r="AK8" s="87"/>
      <c r="AL8" s="87"/>
      <c r="AM8" s="87"/>
      <c r="AN8" s="87"/>
      <c r="AO8" s="87"/>
      <c r="CQ8" s="14"/>
    </row>
    <row r="9" spans="1:95" s="189" customFormat="1" ht="18.75">
      <c r="A9" s="344" t="s">
        <v>724</v>
      </c>
      <c r="B9" s="344"/>
      <c r="C9" s="344"/>
      <c r="D9" s="344"/>
      <c r="E9" s="344"/>
      <c r="F9" s="344"/>
      <c r="G9" s="344"/>
      <c r="H9" s="344"/>
      <c r="I9" s="344"/>
      <c r="J9" s="344"/>
      <c r="K9" s="344"/>
      <c r="L9" s="344"/>
      <c r="M9" s="344"/>
      <c r="N9" s="344"/>
      <c r="O9" s="344"/>
      <c r="P9" s="344"/>
      <c r="Q9" s="344"/>
      <c r="R9" s="344"/>
      <c r="S9" s="344"/>
      <c r="T9" s="344"/>
      <c r="U9" s="344"/>
      <c r="V9" s="344"/>
      <c r="W9" s="344"/>
      <c r="X9" s="344"/>
      <c r="Y9" s="344"/>
      <c r="Z9" s="344"/>
      <c r="AA9" s="344"/>
      <c r="AB9" s="344"/>
      <c r="AC9" s="344"/>
      <c r="AD9" s="344"/>
      <c r="AE9" s="344"/>
      <c r="AF9" s="344"/>
      <c r="AG9" s="344"/>
      <c r="AH9" s="344"/>
      <c r="AI9" s="311"/>
      <c r="AJ9" s="311"/>
      <c r="AK9" s="311"/>
      <c r="AL9" s="311"/>
      <c r="AM9" s="311"/>
      <c r="AN9" s="311"/>
      <c r="AO9" s="311"/>
      <c r="AP9" s="311"/>
      <c r="AQ9" s="311"/>
      <c r="AR9" s="311"/>
      <c r="AS9" s="311"/>
      <c r="AT9" s="311"/>
      <c r="AU9" s="311"/>
      <c r="AV9" s="311"/>
      <c r="AW9" s="311"/>
      <c r="AX9" s="311"/>
      <c r="AY9" s="311"/>
      <c r="AZ9" s="311"/>
      <c r="BA9" s="311"/>
      <c r="BB9" s="311"/>
      <c r="BC9" s="311"/>
      <c r="BD9" s="311"/>
      <c r="BE9" s="311"/>
      <c r="BF9" s="311"/>
      <c r="BG9" s="311"/>
      <c r="BH9" s="311"/>
      <c r="BI9" s="311"/>
      <c r="BJ9" s="311"/>
      <c r="BK9" s="311"/>
      <c r="BL9" s="311"/>
      <c r="BM9" s="311"/>
      <c r="BN9" s="311"/>
      <c r="BO9" s="311"/>
      <c r="BP9" s="311"/>
      <c r="BQ9" s="311"/>
      <c r="BR9" s="311"/>
      <c r="BS9" s="311"/>
      <c r="BT9" s="311"/>
      <c r="BU9" s="311"/>
      <c r="BV9" s="311"/>
      <c r="BW9" s="311"/>
      <c r="BX9" s="311"/>
      <c r="BY9" s="311"/>
      <c r="BZ9" s="311"/>
      <c r="CA9" s="311"/>
      <c r="CB9" s="311"/>
      <c r="CC9" s="311"/>
      <c r="CD9" s="311"/>
      <c r="CE9" s="311"/>
      <c r="CF9" s="311"/>
      <c r="CG9" s="311"/>
      <c r="CH9" s="311"/>
      <c r="CI9" s="311"/>
      <c r="CJ9" s="311"/>
      <c r="CK9" s="311"/>
      <c r="CL9" s="311"/>
      <c r="CM9" s="311"/>
      <c r="CN9" s="311"/>
      <c r="CO9" s="311"/>
      <c r="CP9" s="311"/>
      <c r="CQ9" s="311"/>
    </row>
    <row r="10" spans="1:95" s="189" customFormat="1" ht="18.75">
      <c r="A10" s="344" t="s">
        <v>777</v>
      </c>
      <c r="B10" s="344"/>
      <c r="C10" s="344"/>
      <c r="D10" s="344"/>
      <c r="E10" s="344"/>
      <c r="F10" s="344"/>
      <c r="G10" s="344"/>
      <c r="H10" s="344"/>
      <c r="I10" s="344"/>
      <c r="J10" s="344"/>
      <c r="K10" s="344"/>
      <c r="L10" s="344"/>
      <c r="M10" s="344"/>
      <c r="N10" s="344"/>
      <c r="O10" s="344"/>
      <c r="P10" s="344"/>
      <c r="Q10" s="344"/>
      <c r="R10" s="344"/>
      <c r="S10" s="344"/>
      <c r="T10" s="344"/>
      <c r="U10" s="344"/>
      <c r="V10" s="344"/>
      <c r="W10" s="344"/>
      <c r="X10" s="344"/>
      <c r="Y10" s="344"/>
      <c r="Z10" s="344"/>
      <c r="AA10" s="344"/>
      <c r="AB10" s="344"/>
      <c r="AC10" s="344"/>
      <c r="AD10" s="344"/>
      <c r="AE10" s="344"/>
      <c r="AF10" s="344"/>
      <c r="AG10" s="344"/>
      <c r="AH10" s="344"/>
      <c r="AI10" s="312"/>
      <c r="AJ10" s="312"/>
      <c r="AK10" s="312"/>
      <c r="AL10" s="312"/>
      <c r="AM10" s="312"/>
      <c r="AN10" s="312"/>
      <c r="AO10" s="312"/>
      <c r="AP10" s="312"/>
      <c r="AQ10" s="312"/>
      <c r="AR10" s="312"/>
      <c r="AS10" s="312"/>
      <c r="AT10" s="312"/>
      <c r="AU10" s="312"/>
      <c r="AV10" s="312"/>
      <c r="AW10" s="312"/>
      <c r="AX10" s="312"/>
      <c r="AY10" s="312"/>
      <c r="AZ10" s="312"/>
      <c r="BA10" s="312"/>
      <c r="BB10" s="312"/>
      <c r="BC10" s="312"/>
      <c r="BD10" s="312"/>
      <c r="BE10" s="312"/>
      <c r="BF10" s="312"/>
      <c r="BG10" s="312"/>
      <c r="BH10" s="312"/>
      <c r="BI10" s="312"/>
      <c r="BJ10" s="312"/>
      <c r="BK10" s="312"/>
      <c r="BL10" s="312"/>
      <c r="BM10" s="312"/>
      <c r="BN10" s="312"/>
      <c r="BO10" s="312"/>
      <c r="BP10" s="312"/>
      <c r="BQ10" s="312"/>
      <c r="BR10" s="312"/>
      <c r="BS10" s="312"/>
      <c r="BT10" s="312"/>
      <c r="BU10" s="312"/>
      <c r="BV10" s="312"/>
      <c r="BW10" s="312"/>
      <c r="BX10" s="312"/>
      <c r="BY10" s="312"/>
      <c r="BZ10" s="312"/>
      <c r="CA10" s="312"/>
      <c r="CB10" s="312"/>
      <c r="CC10" s="312"/>
      <c r="CD10" s="312"/>
      <c r="CE10" s="312"/>
      <c r="CF10" s="312"/>
      <c r="CG10" s="312"/>
      <c r="CH10" s="312"/>
      <c r="CI10" s="312"/>
      <c r="CJ10" s="312"/>
      <c r="CK10" s="312"/>
      <c r="CL10" s="312"/>
      <c r="CM10" s="312"/>
      <c r="CN10" s="312"/>
      <c r="CO10" s="312"/>
      <c r="CP10" s="312"/>
      <c r="CQ10" s="312"/>
    </row>
    <row r="11" spans="1:95" s="189" customFormat="1">
      <c r="A11" s="341" t="s">
        <v>482</v>
      </c>
      <c r="B11" s="341"/>
      <c r="C11" s="341"/>
      <c r="D11" s="341"/>
      <c r="E11" s="341"/>
      <c r="F11" s="341"/>
      <c r="G11" s="341"/>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13"/>
      <c r="AJ11" s="313"/>
      <c r="AK11" s="313"/>
      <c r="AL11" s="313"/>
      <c r="AM11" s="313"/>
      <c r="AN11" s="313"/>
      <c r="AO11" s="313"/>
      <c r="AP11" s="313"/>
      <c r="AQ11" s="313"/>
      <c r="AR11" s="313"/>
      <c r="AS11" s="313"/>
      <c r="AT11" s="313"/>
      <c r="AU11" s="313"/>
      <c r="AV11" s="313"/>
      <c r="AW11" s="313"/>
      <c r="AX11" s="313"/>
      <c r="AY11" s="313"/>
      <c r="AZ11" s="313"/>
      <c r="BA11" s="313"/>
      <c r="BB11" s="313"/>
      <c r="BC11" s="313"/>
      <c r="BD11" s="313"/>
      <c r="BE11" s="313"/>
      <c r="BF11" s="313"/>
      <c r="BG11" s="313"/>
      <c r="BH11" s="313"/>
      <c r="BI11" s="313"/>
      <c r="BJ11" s="313"/>
      <c r="BK11" s="313"/>
      <c r="BL11" s="313"/>
      <c r="BM11" s="313"/>
      <c r="BN11" s="313"/>
      <c r="BO11" s="313"/>
      <c r="BP11" s="313"/>
      <c r="BQ11" s="313"/>
      <c r="BR11" s="313"/>
      <c r="BS11" s="313"/>
      <c r="BT11" s="313"/>
      <c r="BU11" s="313"/>
      <c r="BV11" s="313"/>
      <c r="BW11" s="313"/>
      <c r="BX11" s="313"/>
      <c r="BY11" s="313"/>
      <c r="BZ11" s="313"/>
      <c r="CA11" s="313"/>
      <c r="CB11" s="313"/>
      <c r="CC11" s="313"/>
      <c r="CD11" s="313"/>
      <c r="CE11" s="313"/>
      <c r="CF11" s="313"/>
      <c r="CG11" s="313"/>
      <c r="CH11" s="313"/>
      <c r="CI11" s="313"/>
      <c r="CJ11" s="313"/>
      <c r="CK11" s="313"/>
      <c r="CL11" s="313"/>
      <c r="CM11" s="313"/>
      <c r="CN11" s="313"/>
      <c r="CO11" s="313"/>
      <c r="CP11" s="313"/>
      <c r="CQ11" s="313"/>
    </row>
    <row r="12" spans="1:95" s="189" customFormat="1">
      <c r="CP12" s="314"/>
    </row>
    <row r="13" spans="1:95" s="189" customFormat="1" ht="69" customHeight="1">
      <c r="A13" s="366" t="s">
        <v>167</v>
      </c>
      <c r="B13" s="366" t="s">
        <v>31</v>
      </c>
      <c r="C13" s="366" t="s">
        <v>501</v>
      </c>
      <c r="D13" s="372" t="s">
        <v>165</v>
      </c>
      <c r="E13" s="372" t="s">
        <v>172</v>
      </c>
      <c r="F13" s="366" t="s">
        <v>174</v>
      </c>
      <c r="G13" s="366"/>
      <c r="H13" s="366" t="s">
        <v>18</v>
      </c>
      <c r="I13" s="366"/>
      <c r="J13" s="366"/>
      <c r="K13" s="366"/>
      <c r="L13" s="366"/>
      <c r="M13" s="366"/>
      <c r="N13" s="376" t="s">
        <v>324</v>
      </c>
      <c r="O13" s="373" t="s">
        <v>742</v>
      </c>
      <c r="P13" s="366" t="s">
        <v>509</v>
      </c>
      <c r="Q13" s="366"/>
      <c r="R13" s="366"/>
      <c r="S13" s="366"/>
      <c r="T13" s="366" t="s">
        <v>41</v>
      </c>
      <c r="U13" s="366"/>
      <c r="V13" s="360" t="s">
        <v>40</v>
      </c>
      <c r="W13" s="361"/>
      <c r="X13" s="362"/>
      <c r="Y13" s="366" t="s">
        <v>746</v>
      </c>
      <c r="Z13" s="366"/>
      <c r="AA13" s="366"/>
      <c r="AB13" s="366"/>
      <c r="AC13" s="366"/>
      <c r="AD13" s="366"/>
      <c r="AE13" s="366"/>
      <c r="AF13" s="366"/>
      <c r="AG13" s="366"/>
      <c r="AH13" s="366"/>
      <c r="AI13" s="366" t="s">
        <v>38</v>
      </c>
      <c r="AJ13" s="366"/>
      <c r="AK13" s="366"/>
      <c r="AL13" s="366"/>
      <c r="AM13" s="366"/>
      <c r="AN13" s="366"/>
      <c r="AO13" s="366"/>
      <c r="AP13" s="366"/>
      <c r="AQ13" s="366"/>
      <c r="AR13" s="366"/>
      <c r="AS13" s="366"/>
      <c r="AT13" s="366"/>
      <c r="AU13" s="366"/>
      <c r="AV13" s="366"/>
      <c r="AW13" s="366"/>
      <c r="AX13" s="366"/>
      <c r="AY13" s="366"/>
      <c r="AZ13" s="366"/>
      <c r="BA13" s="366"/>
      <c r="BB13" s="366"/>
      <c r="BC13" s="366"/>
      <c r="BD13" s="366"/>
      <c r="BE13" s="366"/>
      <c r="BF13" s="366"/>
      <c r="BG13" s="366"/>
      <c r="BH13" s="366"/>
      <c r="BI13" s="366"/>
      <c r="BJ13" s="366"/>
      <c r="BK13" s="366"/>
      <c r="BL13" s="366"/>
      <c r="BM13" s="366"/>
      <c r="BN13" s="366"/>
      <c r="BO13" s="366"/>
      <c r="BP13" s="366"/>
      <c r="BQ13" s="366"/>
      <c r="BR13" s="366"/>
      <c r="BS13" s="366"/>
      <c r="BT13" s="366"/>
      <c r="BU13" s="366"/>
      <c r="BV13" s="366"/>
      <c r="BW13" s="366"/>
      <c r="BX13" s="366"/>
      <c r="BY13" s="366"/>
      <c r="BZ13" s="366"/>
      <c r="CA13" s="366"/>
      <c r="CB13" s="366"/>
      <c r="CC13" s="366"/>
      <c r="CD13" s="366"/>
      <c r="CE13" s="366"/>
      <c r="CF13" s="366"/>
      <c r="CG13" s="366"/>
      <c r="CH13" s="366"/>
      <c r="CI13" s="366"/>
      <c r="CJ13" s="366"/>
      <c r="CK13" s="366"/>
      <c r="CL13" s="366"/>
      <c r="CM13" s="366"/>
      <c r="CN13" s="366"/>
      <c r="CO13" s="366"/>
      <c r="CP13" s="366"/>
      <c r="CQ13" s="373" t="s">
        <v>164</v>
      </c>
    </row>
    <row r="14" spans="1:95" s="189" customFormat="1" ht="85.5" customHeight="1">
      <c r="A14" s="366"/>
      <c r="B14" s="366"/>
      <c r="C14" s="366"/>
      <c r="D14" s="372"/>
      <c r="E14" s="372"/>
      <c r="F14" s="366"/>
      <c r="G14" s="366"/>
      <c r="H14" s="357" t="s">
        <v>19</v>
      </c>
      <c r="I14" s="358"/>
      <c r="J14" s="359"/>
      <c r="K14" s="363" t="s">
        <v>163</v>
      </c>
      <c r="L14" s="364"/>
      <c r="M14" s="365"/>
      <c r="N14" s="377"/>
      <c r="O14" s="374"/>
      <c r="P14" s="366" t="s">
        <v>19</v>
      </c>
      <c r="Q14" s="366"/>
      <c r="R14" s="366" t="s">
        <v>163</v>
      </c>
      <c r="S14" s="366"/>
      <c r="T14" s="366"/>
      <c r="U14" s="366"/>
      <c r="V14" s="363"/>
      <c r="W14" s="364"/>
      <c r="X14" s="365"/>
      <c r="Y14" s="366" t="s">
        <v>162</v>
      </c>
      <c r="Z14" s="366"/>
      <c r="AA14" s="366"/>
      <c r="AB14" s="366"/>
      <c r="AC14" s="366"/>
      <c r="AD14" s="366" t="s">
        <v>491</v>
      </c>
      <c r="AE14" s="366"/>
      <c r="AF14" s="366"/>
      <c r="AG14" s="366"/>
      <c r="AH14" s="366"/>
      <c r="AI14" s="357" t="s">
        <v>747</v>
      </c>
      <c r="AJ14" s="358"/>
      <c r="AK14" s="358"/>
      <c r="AL14" s="358"/>
      <c r="AM14" s="359"/>
      <c r="AN14" s="357" t="s">
        <v>748</v>
      </c>
      <c r="AO14" s="358"/>
      <c r="AP14" s="358"/>
      <c r="AQ14" s="358"/>
      <c r="AR14" s="359"/>
      <c r="AS14" s="357" t="s">
        <v>749</v>
      </c>
      <c r="AT14" s="358"/>
      <c r="AU14" s="358"/>
      <c r="AV14" s="358"/>
      <c r="AW14" s="359"/>
      <c r="AX14" s="357" t="s">
        <v>750</v>
      </c>
      <c r="AY14" s="358"/>
      <c r="AZ14" s="358"/>
      <c r="BA14" s="358"/>
      <c r="BB14" s="359"/>
      <c r="BC14" s="357" t="s">
        <v>751</v>
      </c>
      <c r="BD14" s="358"/>
      <c r="BE14" s="358"/>
      <c r="BF14" s="358"/>
      <c r="BG14" s="359"/>
      <c r="BH14" s="357" t="s">
        <v>752</v>
      </c>
      <c r="BI14" s="358"/>
      <c r="BJ14" s="358"/>
      <c r="BK14" s="358"/>
      <c r="BL14" s="359"/>
      <c r="BM14" s="357" t="s">
        <v>753</v>
      </c>
      <c r="BN14" s="358"/>
      <c r="BO14" s="358"/>
      <c r="BP14" s="358"/>
      <c r="BQ14" s="359"/>
      <c r="BR14" s="357" t="s">
        <v>760</v>
      </c>
      <c r="BS14" s="358"/>
      <c r="BT14" s="358"/>
      <c r="BU14" s="358"/>
      <c r="BV14" s="359"/>
      <c r="BW14" s="357" t="s">
        <v>765</v>
      </c>
      <c r="BX14" s="358"/>
      <c r="BY14" s="358"/>
      <c r="BZ14" s="358"/>
      <c r="CA14" s="359"/>
      <c r="CB14" s="357" t="s">
        <v>776</v>
      </c>
      <c r="CC14" s="358"/>
      <c r="CD14" s="358"/>
      <c r="CE14" s="358"/>
      <c r="CF14" s="359"/>
      <c r="CG14" s="357" t="s">
        <v>39</v>
      </c>
      <c r="CH14" s="358"/>
      <c r="CI14" s="358"/>
      <c r="CJ14" s="358"/>
      <c r="CK14" s="359"/>
      <c r="CL14" s="357" t="s">
        <v>393</v>
      </c>
      <c r="CM14" s="358"/>
      <c r="CN14" s="358"/>
      <c r="CO14" s="358"/>
      <c r="CP14" s="359"/>
      <c r="CQ14" s="374"/>
    </row>
    <row r="15" spans="1:95" s="189" customFormat="1" ht="203.25" customHeight="1">
      <c r="A15" s="366"/>
      <c r="B15" s="366"/>
      <c r="C15" s="366"/>
      <c r="D15" s="372"/>
      <c r="E15" s="372"/>
      <c r="F15" s="315" t="s">
        <v>390</v>
      </c>
      <c r="G15" s="316" t="s">
        <v>163</v>
      </c>
      <c r="H15" s="317" t="s">
        <v>476</v>
      </c>
      <c r="I15" s="317" t="s">
        <v>12</v>
      </c>
      <c r="J15" s="317" t="s">
        <v>11</v>
      </c>
      <c r="K15" s="317" t="s">
        <v>476</v>
      </c>
      <c r="L15" s="317" t="s">
        <v>12</v>
      </c>
      <c r="M15" s="317" t="s">
        <v>11</v>
      </c>
      <c r="N15" s="378"/>
      <c r="O15" s="375"/>
      <c r="P15" s="317" t="s">
        <v>510</v>
      </c>
      <c r="Q15" s="317" t="s">
        <v>643</v>
      </c>
      <c r="R15" s="317" t="s">
        <v>510</v>
      </c>
      <c r="S15" s="317" t="s">
        <v>643</v>
      </c>
      <c r="T15" s="318" t="s">
        <v>19</v>
      </c>
      <c r="U15" s="318" t="s">
        <v>163</v>
      </c>
      <c r="V15" s="317" t="s">
        <v>745</v>
      </c>
      <c r="W15" s="317" t="s">
        <v>744</v>
      </c>
      <c r="X15" s="317" t="s">
        <v>743</v>
      </c>
      <c r="Y15" s="317" t="s">
        <v>28</v>
      </c>
      <c r="Z15" s="317" t="s">
        <v>25</v>
      </c>
      <c r="AA15" s="317" t="s">
        <v>502</v>
      </c>
      <c r="AB15" s="318" t="s">
        <v>499</v>
      </c>
      <c r="AC15" s="318" t="s">
        <v>27</v>
      </c>
      <c r="AD15" s="317" t="s">
        <v>28</v>
      </c>
      <c r="AE15" s="317" t="s">
        <v>25</v>
      </c>
      <c r="AF15" s="317" t="s">
        <v>502</v>
      </c>
      <c r="AG15" s="318" t="s">
        <v>499</v>
      </c>
      <c r="AH15" s="318" t="s">
        <v>27</v>
      </c>
      <c r="AI15" s="317" t="s">
        <v>28</v>
      </c>
      <c r="AJ15" s="317" t="s">
        <v>25</v>
      </c>
      <c r="AK15" s="317" t="s">
        <v>502</v>
      </c>
      <c r="AL15" s="318" t="s">
        <v>499</v>
      </c>
      <c r="AM15" s="318" t="s">
        <v>27</v>
      </c>
      <c r="AN15" s="317" t="s">
        <v>28</v>
      </c>
      <c r="AO15" s="317" t="s">
        <v>25</v>
      </c>
      <c r="AP15" s="317" t="s">
        <v>502</v>
      </c>
      <c r="AQ15" s="318" t="s">
        <v>499</v>
      </c>
      <c r="AR15" s="318" t="s">
        <v>27</v>
      </c>
      <c r="AS15" s="317" t="s">
        <v>28</v>
      </c>
      <c r="AT15" s="317" t="s">
        <v>25</v>
      </c>
      <c r="AU15" s="317" t="s">
        <v>502</v>
      </c>
      <c r="AV15" s="318" t="s">
        <v>499</v>
      </c>
      <c r="AW15" s="318" t="s">
        <v>27</v>
      </c>
      <c r="AX15" s="317" t="s">
        <v>28</v>
      </c>
      <c r="AY15" s="317" t="s">
        <v>25</v>
      </c>
      <c r="AZ15" s="317" t="s">
        <v>502</v>
      </c>
      <c r="BA15" s="318" t="s">
        <v>499</v>
      </c>
      <c r="BB15" s="318" t="s">
        <v>27</v>
      </c>
      <c r="BC15" s="317" t="s">
        <v>28</v>
      </c>
      <c r="BD15" s="317" t="s">
        <v>25</v>
      </c>
      <c r="BE15" s="317" t="s">
        <v>502</v>
      </c>
      <c r="BF15" s="318" t="s">
        <v>499</v>
      </c>
      <c r="BG15" s="318" t="s">
        <v>27</v>
      </c>
      <c r="BH15" s="317" t="s">
        <v>28</v>
      </c>
      <c r="BI15" s="317" t="s">
        <v>25</v>
      </c>
      <c r="BJ15" s="317" t="s">
        <v>502</v>
      </c>
      <c r="BK15" s="318" t="s">
        <v>499</v>
      </c>
      <c r="BL15" s="318" t="s">
        <v>27</v>
      </c>
      <c r="BM15" s="317" t="s">
        <v>28</v>
      </c>
      <c r="BN15" s="317" t="s">
        <v>25</v>
      </c>
      <c r="BO15" s="317" t="s">
        <v>502</v>
      </c>
      <c r="BP15" s="318" t="s">
        <v>499</v>
      </c>
      <c r="BQ15" s="318" t="s">
        <v>27</v>
      </c>
      <c r="BR15" s="317" t="s">
        <v>28</v>
      </c>
      <c r="BS15" s="317" t="s">
        <v>25</v>
      </c>
      <c r="BT15" s="317" t="s">
        <v>502</v>
      </c>
      <c r="BU15" s="318" t="s">
        <v>499</v>
      </c>
      <c r="BV15" s="318" t="s">
        <v>27</v>
      </c>
      <c r="BW15" s="317" t="s">
        <v>28</v>
      </c>
      <c r="BX15" s="317" t="s">
        <v>25</v>
      </c>
      <c r="BY15" s="317" t="s">
        <v>502</v>
      </c>
      <c r="BZ15" s="318" t="s">
        <v>499</v>
      </c>
      <c r="CA15" s="318" t="s">
        <v>27</v>
      </c>
      <c r="CB15" s="317" t="s">
        <v>28</v>
      </c>
      <c r="CC15" s="317" t="s">
        <v>25</v>
      </c>
      <c r="CD15" s="317" t="s">
        <v>502</v>
      </c>
      <c r="CE15" s="318" t="s">
        <v>499</v>
      </c>
      <c r="CF15" s="318" t="s">
        <v>27</v>
      </c>
      <c r="CG15" s="317" t="s">
        <v>28</v>
      </c>
      <c r="CH15" s="317" t="s">
        <v>25</v>
      </c>
      <c r="CI15" s="317" t="s">
        <v>502</v>
      </c>
      <c r="CJ15" s="318" t="s">
        <v>499</v>
      </c>
      <c r="CK15" s="318" t="s">
        <v>27</v>
      </c>
      <c r="CL15" s="317" t="s">
        <v>28</v>
      </c>
      <c r="CM15" s="317" t="s">
        <v>25</v>
      </c>
      <c r="CN15" s="317" t="s">
        <v>502</v>
      </c>
      <c r="CO15" s="318" t="s">
        <v>499</v>
      </c>
      <c r="CP15" s="317" t="s">
        <v>27</v>
      </c>
      <c r="CQ15" s="375"/>
    </row>
    <row r="16" spans="1:95" s="189" customFormat="1" ht="19.5" customHeight="1">
      <c r="A16" s="249">
        <v>1</v>
      </c>
      <c r="B16" s="249">
        <v>2</v>
      </c>
      <c r="C16" s="249">
        <v>3</v>
      </c>
      <c r="D16" s="249">
        <v>4</v>
      </c>
      <c r="E16" s="249">
        <v>5</v>
      </c>
      <c r="F16" s="249">
        <v>6</v>
      </c>
      <c r="G16" s="249">
        <v>7</v>
      </c>
      <c r="H16" s="249">
        <v>8</v>
      </c>
      <c r="I16" s="249">
        <v>9</v>
      </c>
      <c r="J16" s="249">
        <v>10</v>
      </c>
      <c r="K16" s="249">
        <v>11</v>
      </c>
      <c r="L16" s="249">
        <v>12</v>
      </c>
      <c r="M16" s="249">
        <v>13</v>
      </c>
      <c r="N16" s="249">
        <v>14</v>
      </c>
      <c r="O16" s="249">
        <v>15</v>
      </c>
      <c r="P16" s="319" t="s">
        <v>631</v>
      </c>
      <c r="Q16" s="319" t="s">
        <v>632</v>
      </c>
      <c r="R16" s="319" t="s">
        <v>633</v>
      </c>
      <c r="S16" s="319" t="s">
        <v>634</v>
      </c>
      <c r="T16" s="249">
        <v>17</v>
      </c>
      <c r="U16" s="249">
        <v>18</v>
      </c>
      <c r="V16" s="249">
        <v>19</v>
      </c>
      <c r="W16" s="249">
        <v>20</v>
      </c>
      <c r="X16" s="249">
        <v>21</v>
      </c>
      <c r="Y16" s="249">
        <v>22</v>
      </c>
      <c r="Z16" s="249">
        <v>23</v>
      </c>
      <c r="AA16" s="249">
        <v>24</v>
      </c>
      <c r="AB16" s="249">
        <v>25</v>
      </c>
      <c r="AC16" s="249">
        <v>26</v>
      </c>
      <c r="AD16" s="249">
        <v>27</v>
      </c>
      <c r="AE16" s="249">
        <v>28</v>
      </c>
      <c r="AF16" s="249">
        <v>29</v>
      </c>
      <c r="AG16" s="249">
        <v>30</v>
      </c>
      <c r="AH16" s="249">
        <v>31</v>
      </c>
      <c r="AI16" s="319" t="s">
        <v>402</v>
      </c>
      <c r="AJ16" s="319" t="s">
        <v>403</v>
      </c>
      <c r="AK16" s="319" t="s">
        <v>404</v>
      </c>
      <c r="AL16" s="319" t="s">
        <v>405</v>
      </c>
      <c r="AM16" s="319" t="s">
        <v>406</v>
      </c>
      <c r="AN16" s="319" t="s">
        <v>407</v>
      </c>
      <c r="AO16" s="319" t="s">
        <v>408</v>
      </c>
      <c r="AP16" s="319" t="s">
        <v>409</v>
      </c>
      <c r="AQ16" s="319" t="s">
        <v>410</v>
      </c>
      <c r="AR16" s="319" t="s">
        <v>411</v>
      </c>
      <c r="AS16" s="319" t="s">
        <v>412</v>
      </c>
      <c r="AT16" s="319" t="s">
        <v>413</v>
      </c>
      <c r="AU16" s="319" t="s">
        <v>414</v>
      </c>
      <c r="AV16" s="319" t="s">
        <v>415</v>
      </c>
      <c r="AW16" s="319" t="s">
        <v>416</v>
      </c>
      <c r="AX16" s="319" t="s">
        <v>417</v>
      </c>
      <c r="AY16" s="319" t="s">
        <v>418</v>
      </c>
      <c r="AZ16" s="319" t="s">
        <v>419</v>
      </c>
      <c r="BA16" s="319" t="s">
        <v>420</v>
      </c>
      <c r="BB16" s="319" t="s">
        <v>421</v>
      </c>
      <c r="BC16" s="319" t="s">
        <v>422</v>
      </c>
      <c r="BD16" s="319" t="s">
        <v>423</v>
      </c>
      <c r="BE16" s="319" t="s">
        <v>424</v>
      </c>
      <c r="BF16" s="319" t="s">
        <v>425</v>
      </c>
      <c r="BG16" s="319" t="s">
        <v>426</v>
      </c>
      <c r="BH16" s="319" t="s">
        <v>427</v>
      </c>
      <c r="BI16" s="319" t="s">
        <v>428</v>
      </c>
      <c r="BJ16" s="319" t="s">
        <v>429</v>
      </c>
      <c r="BK16" s="319" t="s">
        <v>430</v>
      </c>
      <c r="BL16" s="319" t="s">
        <v>431</v>
      </c>
      <c r="BM16" s="319" t="s">
        <v>754</v>
      </c>
      <c r="BN16" s="319" t="s">
        <v>755</v>
      </c>
      <c r="BO16" s="319" t="s">
        <v>756</v>
      </c>
      <c r="BP16" s="319" t="s">
        <v>757</v>
      </c>
      <c r="BQ16" s="319" t="s">
        <v>759</v>
      </c>
      <c r="BR16" s="319" t="s">
        <v>758</v>
      </c>
      <c r="BS16" s="319" t="s">
        <v>761</v>
      </c>
      <c r="BT16" s="319" t="s">
        <v>762</v>
      </c>
      <c r="BU16" s="319" t="s">
        <v>763</v>
      </c>
      <c r="BV16" s="319" t="s">
        <v>764</v>
      </c>
      <c r="BW16" s="319" t="s">
        <v>766</v>
      </c>
      <c r="BX16" s="319" t="s">
        <v>767</v>
      </c>
      <c r="BY16" s="319" t="s">
        <v>768</v>
      </c>
      <c r="BZ16" s="319" t="s">
        <v>769</v>
      </c>
      <c r="CA16" s="319" t="s">
        <v>770</v>
      </c>
      <c r="CB16" s="319" t="s">
        <v>771</v>
      </c>
      <c r="CC16" s="319" t="s">
        <v>772</v>
      </c>
      <c r="CD16" s="319" t="s">
        <v>773</v>
      </c>
      <c r="CE16" s="319" t="s">
        <v>774</v>
      </c>
      <c r="CF16" s="319" t="s">
        <v>775</v>
      </c>
      <c r="CG16" s="249">
        <v>33</v>
      </c>
      <c r="CH16" s="249">
        <v>34</v>
      </c>
      <c r="CI16" s="249">
        <v>35</v>
      </c>
      <c r="CJ16" s="249">
        <v>36</v>
      </c>
      <c r="CK16" s="249">
        <v>37</v>
      </c>
      <c r="CL16" s="249">
        <v>38</v>
      </c>
      <c r="CM16" s="249">
        <v>39</v>
      </c>
      <c r="CN16" s="249">
        <v>40</v>
      </c>
      <c r="CO16" s="249">
        <v>41</v>
      </c>
      <c r="CP16" s="249">
        <v>42</v>
      </c>
      <c r="CQ16" s="249">
        <v>43</v>
      </c>
    </row>
    <row r="17" spans="1:148" s="192" customFormat="1" ht="49.5">
      <c r="A17" s="263"/>
      <c r="B17" s="283" t="s">
        <v>739</v>
      </c>
      <c r="C17" s="265" t="s">
        <v>725</v>
      </c>
      <c r="D17" s="294" t="s">
        <v>740</v>
      </c>
      <c r="E17" s="294">
        <v>2020</v>
      </c>
      <c r="F17" s="294">
        <v>2024</v>
      </c>
      <c r="G17" s="294" t="s">
        <v>606</v>
      </c>
      <c r="H17" s="294">
        <f>H18+H30</f>
        <v>2.6199999999999997</v>
      </c>
      <c r="I17" s="294">
        <f>I18+I30</f>
        <v>20.180000000000003</v>
      </c>
      <c r="J17" s="249" t="s">
        <v>741</v>
      </c>
      <c r="K17" s="294" t="s">
        <v>606</v>
      </c>
      <c r="L17" s="294" t="s">
        <v>606</v>
      </c>
      <c r="M17" s="294" t="s">
        <v>606</v>
      </c>
      <c r="N17" s="294" t="s">
        <v>606</v>
      </c>
      <c r="O17" s="294" t="s">
        <v>606</v>
      </c>
      <c r="P17" s="294">
        <f>P18+P30</f>
        <v>20.180000000000003</v>
      </c>
      <c r="Q17" s="294">
        <f>Q18+Q30</f>
        <v>20.180000000000003</v>
      </c>
      <c r="R17" s="294" t="s">
        <v>606</v>
      </c>
      <c r="S17" s="294" t="s">
        <v>606</v>
      </c>
      <c r="T17" s="294">
        <f>T18+T30</f>
        <v>20.180000000000003</v>
      </c>
      <c r="U17" s="294" t="s">
        <v>606</v>
      </c>
      <c r="V17" s="294" t="s">
        <v>606</v>
      </c>
      <c r="W17" s="294" t="s">
        <v>606</v>
      </c>
      <c r="X17" s="294" t="s">
        <v>606</v>
      </c>
      <c r="Y17" s="294" t="s">
        <v>606</v>
      </c>
      <c r="Z17" s="294" t="s">
        <v>606</v>
      </c>
      <c r="AA17" s="294" t="s">
        <v>606</v>
      </c>
      <c r="AB17" s="294" t="s">
        <v>606</v>
      </c>
      <c r="AC17" s="294" t="s">
        <v>606</v>
      </c>
      <c r="AD17" s="294" t="s">
        <v>606</v>
      </c>
      <c r="AE17" s="294" t="s">
        <v>606</v>
      </c>
      <c r="AF17" s="294" t="s">
        <v>606</v>
      </c>
      <c r="AG17" s="294" t="s">
        <v>606</v>
      </c>
      <c r="AH17" s="294" t="s">
        <v>606</v>
      </c>
      <c r="AI17" s="266">
        <f>AI18+AI30</f>
        <v>3.55</v>
      </c>
      <c r="AJ17" s="266">
        <v>0</v>
      </c>
      <c r="AK17" s="266">
        <v>0</v>
      </c>
      <c r="AL17" s="266">
        <f>AL18+AL30</f>
        <v>3.55</v>
      </c>
      <c r="AM17" s="266">
        <v>0</v>
      </c>
      <c r="AN17" s="294" t="s">
        <v>606</v>
      </c>
      <c r="AO17" s="294" t="s">
        <v>606</v>
      </c>
      <c r="AP17" s="294" t="s">
        <v>606</v>
      </c>
      <c r="AQ17" s="294" t="s">
        <v>606</v>
      </c>
      <c r="AR17" s="294" t="s">
        <v>606</v>
      </c>
      <c r="AS17" s="266">
        <f>AS18+AS30</f>
        <v>4.33</v>
      </c>
      <c r="AT17" s="266">
        <v>0</v>
      </c>
      <c r="AU17" s="266">
        <v>0</v>
      </c>
      <c r="AV17" s="266">
        <f>AV18+AV30</f>
        <v>4.33</v>
      </c>
      <c r="AW17" s="266">
        <v>0</v>
      </c>
      <c r="AX17" s="294" t="s">
        <v>606</v>
      </c>
      <c r="AY17" s="294" t="s">
        <v>606</v>
      </c>
      <c r="AZ17" s="294" t="s">
        <v>606</v>
      </c>
      <c r="BA17" s="294" t="s">
        <v>606</v>
      </c>
      <c r="BB17" s="294" t="s">
        <v>606</v>
      </c>
      <c r="BC17" s="266">
        <f>BC18+BC30</f>
        <v>3.95</v>
      </c>
      <c r="BD17" s="266">
        <v>0</v>
      </c>
      <c r="BE17" s="266">
        <v>0</v>
      </c>
      <c r="BF17" s="266">
        <f>BF18+BF30</f>
        <v>3.95</v>
      </c>
      <c r="BG17" s="266">
        <v>0</v>
      </c>
      <c r="BH17" s="294" t="s">
        <v>606</v>
      </c>
      <c r="BI17" s="294" t="s">
        <v>606</v>
      </c>
      <c r="BJ17" s="294" t="s">
        <v>606</v>
      </c>
      <c r="BK17" s="294" t="s">
        <v>606</v>
      </c>
      <c r="BL17" s="294" t="s">
        <v>606</v>
      </c>
      <c r="BM17" s="266">
        <f>BM18+BM30</f>
        <v>4.45</v>
      </c>
      <c r="BN17" s="266">
        <v>0</v>
      </c>
      <c r="BO17" s="266">
        <v>0</v>
      </c>
      <c r="BP17" s="266">
        <f>BP18+BP30</f>
        <v>4.45</v>
      </c>
      <c r="BQ17" s="266">
        <v>0</v>
      </c>
      <c r="BR17" s="294" t="s">
        <v>606</v>
      </c>
      <c r="BS17" s="294" t="s">
        <v>606</v>
      </c>
      <c r="BT17" s="294" t="s">
        <v>606</v>
      </c>
      <c r="BU17" s="294" t="s">
        <v>606</v>
      </c>
      <c r="BV17" s="294" t="s">
        <v>606</v>
      </c>
      <c r="BW17" s="266">
        <f>BW18+BW30</f>
        <v>3.9000000000000004</v>
      </c>
      <c r="BX17" s="266">
        <v>0</v>
      </c>
      <c r="BY17" s="266">
        <v>0</v>
      </c>
      <c r="BZ17" s="266">
        <f>BZ18+BZ30</f>
        <v>3.9000000000000004</v>
      </c>
      <c r="CA17" s="266">
        <v>0</v>
      </c>
      <c r="CB17" s="294" t="s">
        <v>606</v>
      </c>
      <c r="CC17" s="294" t="s">
        <v>606</v>
      </c>
      <c r="CD17" s="294" t="s">
        <v>606</v>
      </c>
      <c r="CE17" s="294" t="s">
        <v>606</v>
      </c>
      <c r="CF17" s="294" t="s">
        <v>606</v>
      </c>
      <c r="CG17" s="266">
        <f>CG18+CG30</f>
        <v>20.180000000000003</v>
      </c>
      <c r="CH17" s="266">
        <v>0</v>
      </c>
      <c r="CI17" s="266">
        <v>0</v>
      </c>
      <c r="CJ17" s="266">
        <f>CJ18+CJ30</f>
        <v>20.180000000000003</v>
      </c>
      <c r="CK17" s="266">
        <v>0</v>
      </c>
      <c r="CL17" s="294" t="s">
        <v>606</v>
      </c>
      <c r="CM17" s="294" t="s">
        <v>606</v>
      </c>
      <c r="CN17" s="294" t="s">
        <v>606</v>
      </c>
      <c r="CO17" s="294" t="s">
        <v>606</v>
      </c>
      <c r="CP17" s="294" t="s">
        <v>606</v>
      </c>
      <c r="CQ17" s="294" t="s">
        <v>606</v>
      </c>
      <c r="CR17" s="191"/>
      <c r="CS17" s="191"/>
      <c r="CT17" s="191"/>
      <c r="CU17" s="191"/>
      <c r="CV17" s="191"/>
      <c r="CW17" s="191"/>
      <c r="CX17" s="191"/>
      <c r="CY17" s="191"/>
      <c r="CZ17" s="191"/>
      <c r="DA17" s="191"/>
      <c r="DB17" s="191"/>
      <c r="DC17" s="191"/>
      <c r="DD17" s="191"/>
      <c r="DE17" s="191"/>
      <c r="DF17" s="191"/>
      <c r="DG17" s="191"/>
    </row>
    <row r="18" spans="1:148" s="192" customFormat="1" ht="63">
      <c r="A18" s="273" t="s">
        <v>524</v>
      </c>
      <c r="B18" s="274" t="s">
        <v>677</v>
      </c>
      <c r="C18" s="265" t="s">
        <v>725</v>
      </c>
      <c r="D18" s="294" t="s">
        <v>740</v>
      </c>
      <c r="E18" s="294">
        <v>2020</v>
      </c>
      <c r="F18" s="294">
        <v>2024</v>
      </c>
      <c r="G18" s="294" t="s">
        <v>606</v>
      </c>
      <c r="H18" s="294">
        <f>H19+H21+H28</f>
        <v>2.5399999999999996</v>
      </c>
      <c r="I18" s="294">
        <f>I19+I21+I28</f>
        <v>19.590000000000003</v>
      </c>
      <c r="J18" s="249" t="s">
        <v>741</v>
      </c>
      <c r="K18" s="294" t="s">
        <v>606</v>
      </c>
      <c r="L18" s="294" t="s">
        <v>606</v>
      </c>
      <c r="M18" s="294" t="s">
        <v>606</v>
      </c>
      <c r="N18" s="294" t="s">
        <v>606</v>
      </c>
      <c r="O18" s="294" t="s">
        <v>606</v>
      </c>
      <c r="P18" s="266">
        <f>P19+P21+P28</f>
        <v>19.590000000000003</v>
      </c>
      <c r="Q18" s="266">
        <f>Q19+Q21+Q28</f>
        <v>19.590000000000003</v>
      </c>
      <c r="R18" s="294" t="s">
        <v>606</v>
      </c>
      <c r="S18" s="294" t="s">
        <v>606</v>
      </c>
      <c r="T18" s="266">
        <f>T19+T21+T28</f>
        <v>19.590000000000003</v>
      </c>
      <c r="U18" s="294" t="s">
        <v>606</v>
      </c>
      <c r="V18" s="294" t="s">
        <v>606</v>
      </c>
      <c r="W18" s="294" t="s">
        <v>606</v>
      </c>
      <c r="X18" s="294" t="s">
        <v>606</v>
      </c>
      <c r="Y18" s="294" t="s">
        <v>606</v>
      </c>
      <c r="Z18" s="294" t="s">
        <v>606</v>
      </c>
      <c r="AA18" s="294" t="s">
        <v>606</v>
      </c>
      <c r="AB18" s="294" t="s">
        <v>606</v>
      </c>
      <c r="AC18" s="294" t="s">
        <v>606</v>
      </c>
      <c r="AD18" s="294" t="s">
        <v>606</v>
      </c>
      <c r="AE18" s="294" t="s">
        <v>606</v>
      </c>
      <c r="AF18" s="294" t="s">
        <v>606</v>
      </c>
      <c r="AG18" s="294" t="s">
        <v>606</v>
      </c>
      <c r="AH18" s="294" t="s">
        <v>606</v>
      </c>
      <c r="AI18" s="266">
        <f>AI19+AI21+AI28</f>
        <v>2.96</v>
      </c>
      <c r="AJ18" s="266">
        <v>0</v>
      </c>
      <c r="AK18" s="266">
        <v>0</v>
      </c>
      <c r="AL18" s="266">
        <f>AL19+AL21+AL28</f>
        <v>2.96</v>
      </c>
      <c r="AM18" s="266">
        <v>0</v>
      </c>
      <c r="AN18" s="294" t="s">
        <v>606</v>
      </c>
      <c r="AO18" s="294" t="s">
        <v>606</v>
      </c>
      <c r="AP18" s="294" t="s">
        <v>606</v>
      </c>
      <c r="AQ18" s="294" t="s">
        <v>606</v>
      </c>
      <c r="AR18" s="294" t="s">
        <v>606</v>
      </c>
      <c r="AS18" s="266">
        <f>SUM(AS19+AS21+AS28)</f>
        <v>4.33</v>
      </c>
      <c r="AT18" s="266">
        <v>0</v>
      </c>
      <c r="AU18" s="266">
        <v>0</v>
      </c>
      <c r="AV18" s="266">
        <f>SUM(AV19+AV21+AV28)</f>
        <v>4.33</v>
      </c>
      <c r="AW18" s="266">
        <v>0</v>
      </c>
      <c r="AX18" s="294" t="s">
        <v>606</v>
      </c>
      <c r="AY18" s="294" t="s">
        <v>606</v>
      </c>
      <c r="AZ18" s="294" t="s">
        <v>606</v>
      </c>
      <c r="BA18" s="294" t="s">
        <v>606</v>
      </c>
      <c r="BB18" s="294" t="s">
        <v>606</v>
      </c>
      <c r="BC18" s="266">
        <f>BC19+BC21+BC28</f>
        <v>3.95</v>
      </c>
      <c r="BD18" s="266">
        <v>0</v>
      </c>
      <c r="BE18" s="266">
        <v>0</v>
      </c>
      <c r="BF18" s="266">
        <f>BF19+BF21+BF28</f>
        <v>3.95</v>
      </c>
      <c r="BG18" s="266">
        <v>0</v>
      </c>
      <c r="BH18" s="294" t="s">
        <v>606</v>
      </c>
      <c r="BI18" s="294" t="s">
        <v>606</v>
      </c>
      <c r="BJ18" s="294" t="s">
        <v>606</v>
      </c>
      <c r="BK18" s="294" t="s">
        <v>606</v>
      </c>
      <c r="BL18" s="294" t="s">
        <v>606</v>
      </c>
      <c r="BM18" s="266">
        <f>BM19+BM21+BM28</f>
        <v>4.45</v>
      </c>
      <c r="BN18" s="266">
        <v>0</v>
      </c>
      <c r="BO18" s="266">
        <v>0</v>
      </c>
      <c r="BP18" s="266">
        <f>BP19+BP21+BP28</f>
        <v>4.45</v>
      </c>
      <c r="BQ18" s="266">
        <v>0</v>
      </c>
      <c r="BR18" s="294" t="s">
        <v>606</v>
      </c>
      <c r="BS18" s="294" t="s">
        <v>606</v>
      </c>
      <c r="BT18" s="294" t="s">
        <v>606</v>
      </c>
      <c r="BU18" s="294" t="s">
        <v>606</v>
      </c>
      <c r="BV18" s="294" t="s">
        <v>606</v>
      </c>
      <c r="BW18" s="266">
        <f>BW19+BW21+BW28</f>
        <v>3.9000000000000004</v>
      </c>
      <c r="BX18" s="266">
        <v>0</v>
      </c>
      <c r="BY18" s="266">
        <v>0</v>
      </c>
      <c r="BZ18" s="266">
        <f>BZ19+BZ21+BZ28</f>
        <v>3.9000000000000004</v>
      </c>
      <c r="CA18" s="266">
        <v>0</v>
      </c>
      <c r="CB18" s="294" t="s">
        <v>606</v>
      </c>
      <c r="CC18" s="294" t="s">
        <v>606</v>
      </c>
      <c r="CD18" s="294" t="s">
        <v>606</v>
      </c>
      <c r="CE18" s="294" t="s">
        <v>606</v>
      </c>
      <c r="CF18" s="294" t="s">
        <v>606</v>
      </c>
      <c r="CG18" s="266">
        <f>CG19+CG21+CG28</f>
        <v>19.590000000000003</v>
      </c>
      <c r="CH18" s="266">
        <v>0</v>
      </c>
      <c r="CI18" s="266">
        <v>0</v>
      </c>
      <c r="CJ18" s="266">
        <f>CJ19+CJ21+CJ28</f>
        <v>19.590000000000003</v>
      </c>
      <c r="CK18" s="266">
        <v>0</v>
      </c>
      <c r="CL18" s="294" t="s">
        <v>606</v>
      </c>
      <c r="CM18" s="294" t="s">
        <v>606</v>
      </c>
      <c r="CN18" s="294" t="s">
        <v>606</v>
      </c>
      <c r="CO18" s="294" t="s">
        <v>606</v>
      </c>
      <c r="CP18" s="294" t="s">
        <v>606</v>
      </c>
      <c r="CQ18" s="294" t="s">
        <v>606</v>
      </c>
      <c r="CR18" s="191"/>
      <c r="CS18" s="191"/>
      <c r="CT18" s="191"/>
      <c r="CU18" s="191"/>
      <c r="CV18" s="191"/>
      <c r="CW18" s="191"/>
      <c r="CX18" s="191"/>
      <c r="CY18" s="191"/>
      <c r="CZ18" s="191"/>
      <c r="DA18" s="191"/>
      <c r="DB18" s="191"/>
      <c r="DC18" s="191"/>
      <c r="DD18" s="191"/>
      <c r="DE18" s="191"/>
      <c r="DF18" s="191"/>
      <c r="DG18" s="191"/>
    </row>
    <row r="19" spans="1:148" s="192" customFormat="1" ht="94.5">
      <c r="A19" s="273" t="s">
        <v>529</v>
      </c>
      <c r="B19" s="274" t="s">
        <v>735</v>
      </c>
      <c r="C19" s="265" t="s">
        <v>725</v>
      </c>
      <c r="D19" s="294" t="s">
        <v>740</v>
      </c>
      <c r="E19" s="294">
        <v>2020</v>
      </c>
      <c r="F19" s="294">
        <v>2020</v>
      </c>
      <c r="G19" s="294" t="s">
        <v>606</v>
      </c>
      <c r="H19" s="294">
        <f>H20</f>
        <v>0.05</v>
      </c>
      <c r="I19" s="266">
        <f>I20</f>
        <v>0.42</v>
      </c>
      <c r="J19" s="249" t="s">
        <v>741</v>
      </c>
      <c r="K19" s="294" t="s">
        <v>606</v>
      </c>
      <c r="L19" s="294" t="s">
        <v>606</v>
      </c>
      <c r="M19" s="294" t="s">
        <v>606</v>
      </c>
      <c r="N19" s="294" t="s">
        <v>606</v>
      </c>
      <c r="O19" s="294" t="s">
        <v>606</v>
      </c>
      <c r="P19" s="266">
        <f>P20</f>
        <v>0.42</v>
      </c>
      <c r="Q19" s="266">
        <f>Q20</f>
        <v>0.42</v>
      </c>
      <c r="R19" s="294" t="s">
        <v>606</v>
      </c>
      <c r="S19" s="294" t="s">
        <v>606</v>
      </c>
      <c r="T19" s="266">
        <f>SUM(T20)</f>
        <v>0.42</v>
      </c>
      <c r="U19" s="294" t="s">
        <v>606</v>
      </c>
      <c r="V19" s="294" t="s">
        <v>606</v>
      </c>
      <c r="W19" s="294" t="s">
        <v>606</v>
      </c>
      <c r="X19" s="294" t="s">
        <v>606</v>
      </c>
      <c r="Y19" s="294" t="s">
        <v>606</v>
      </c>
      <c r="Z19" s="294" t="s">
        <v>606</v>
      </c>
      <c r="AA19" s="294" t="s">
        <v>606</v>
      </c>
      <c r="AB19" s="294" t="s">
        <v>606</v>
      </c>
      <c r="AC19" s="294" t="s">
        <v>606</v>
      </c>
      <c r="AD19" s="294" t="s">
        <v>606</v>
      </c>
      <c r="AE19" s="294" t="s">
        <v>606</v>
      </c>
      <c r="AF19" s="294" t="s">
        <v>606</v>
      </c>
      <c r="AG19" s="294" t="s">
        <v>606</v>
      </c>
      <c r="AH19" s="294" t="s">
        <v>606</v>
      </c>
      <c r="AI19" s="266">
        <f>AL19</f>
        <v>0.42</v>
      </c>
      <c r="AJ19" s="266">
        <v>0</v>
      </c>
      <c r="AK19" s="266">
        <v>0</v>
      </c>
      <c r="AL19" s="266">
        <f>SUM(AL20)</f>
        <v>0.42</v>
      </c>
      <c r="AM19" s="266">
        <v>0</v>
      </c>
      <c r="AN19" s="294" t="s">
        <v>606</v>
      </c>
      <c r="AO19" s="294" t="s">
        <v>606</v>
      </c>
      <c r="AP19" s="294" t="s">
        <v>606</v>
      </c>
      <c r="AQ19" s="294" t="s">
        <v>606</v>
      </c>
      <c r="AR19" s="294" t="s">
        <v>606</v>
      </c>
      <c r="AS19" s="266">
        <f>SUM(AS20)</f>
        <v>0</v>
      </c>
      <c r="AT19" s="266">
        <v>0</v>
      </c>
      <c r="AU19" s="266">
        <v>0</v>
      </c>
      <c r="AV19" s="266">
        <f>SUM(AV20)</f>
        <v>0</v>
      </c>
      <c r="AW19" s="266">
        <v>0</v>
      </c>
      <c r="AX19" s="294" t="s">
        <v>606</v>
      </c>
      <c r="AY19" s="294" t="s">
        <v>606</v>
      </c>
      <c r="AZ19" s="294" t="s">
        <v>606</v>
      </c>
      <c r="BA19" s="294" t="s">
        <v>606</v>
      </c>
      <c r="BB19" s="294" t="s">
        <v>606</v>
      </c>
      <c r="BC19" s="266">
        <f>SUM(BC20)</f>
        <v>0</v>
      </c>
      <c r="BD19" s="266">
        <v>0</v>
      </c>
      <c r="BE19" s="266">
        <v>0</v>
      </c>
      <c r="BF19" s="266">
        <f>SUM(BF20)</f>
        <v>0</v>
      </c>
      <c r="BG19" s="266">
        <v>0</v>
      </c>
      <c r="BH19" s="294" t="s">
        <v>606</v>
      </c>
      <c r="BI19" s="294" t="s">
        <v>606</v>
      </c>
      <c r="BJ19" s="294" t="s">
        <v>606</v>
      </c>
      <c r="BK19" s="294" t="s">
        <v>606</v>
      </c>
      <c r="BL19" s="294" t="s">
        <v>606</v>
      </c>
      <c r="BM19" s="266">
        <f>SUM(BM20)</f>
        <v>0</v>
      </c>
      <c r="BN19" s="266">
        <v>0</v>
      </c>
      <c r="BO19" s="266">
        <v>0</v>
      </c>
      <c r="BP19" s="266">
        <f>SUM(BP20)</f>
        <v>0</v>
      </c>
      <c r="BQ19" s="266">
        <v>0</v>
      </c>
      <c r="BR19" s="294" t="s">
        <v>606</v>
      </c>
      <c r="BS19" s="294" t="s">
        <v>606</v>
      </c>
      <c r="BT19" s="294" t="s">
        <v>606</v>
      </c>
      <c r="BU19" s="294" t="s">
        <v>606</v>
      </c>
      <c r="BV19" s="294" t="s">
        <v>606</v>
      </c>
      <c r="BW19" s="266">
        <f>SUM(BW20)</f>
        <v>0</v>
      </c>
      <c r="BX19" s="266">
        <v>0</v>
      </c>
      <c r="BY19" s="266">
        <v>0</v>
      </c>
      <c r="BZ19" s="266">
        <f>SUM(BZ20)</f>
        <v>0</v>
      </c>
      <c r="CA19" s="266">
        <v>0</v>
      </c>
      <c r="CB19" s="294" t="s">
        <v>606</v>
      </c>
      <c r="CC19" s="294" t="s">
        <v>606</v>
      </c>
      <c r="CD19" s="294" t="s">
        <v>606</v>
      </c>
      <c r="CE19" s="294" t="s">
        <v>606</v>
      </c>
      <c r="CF19" s="294" t="s">
        <v>606</v>
      </c>
      <c r="CG19" s="266">
        <f>SUM(CG20)</f>
        <v>0.42</v>
      </c>
      <c r="CH19" s="266">
        <v>0</v>
      </c>
      <c r="CI19" s="266">
        <v>0</v>
      </c>
      <c r="CJ19" s="266">
        <f>SUM(CJ20)</f>
        <v>0.42</v>
      </c>
      <c r="CK19" s="266">
        <v>0</v>
      </c>
      <c r="CL19" s="294" t="s">
        <v>606</v>
      </c>
      <c r="CM19" s="294" t="s">
        <v>606</v>
      </c>
      <c r="CN19" s="294" t="s">
        <v>606</v>
      </c>
      <c r="CO19" s="294" t="s">
        <v>606</v>
      </c>
      <c r="CP19" s="294" t="s">
        <v>606</v>
      </c>
      <c r="CQ19" s="255" t="s">
        <v>606</v>
      </c>
      <c r="CR19" s="191"/>
      <c r="CS19" s="191"/>
      <c r="CT19" s="191"/>
      <c r="CU19" s="191"/>
      <c r="CV19" s="191"/>
      <c r="CW19" s="191"/>
      <c r="CX19" s="191"/>
      <c r="CY19" s="191"/>
      <c r="CZ19" s="191"/>
      <c r="DA19" s="191"/>
      <c r="DB19" s="191"/>
      <c r="DC19" s="191"/>
      <c r="DD19" s="191"/>
      <c r="DE19" s="191"/>
      <c r="DF19" s="191"/>
      <c r="DG19" s="191"/>
    </row>
    <row r="20" spans="1:148" s="189" customFormat="1" ht="90">
      <c r="A20" s="275" t="s">
        <v>576</v>
      </c>
      <c r="B20" s="276" t="s">
        <v>675</v>
      </c>
      <c r="C20" s="277" t="s">
        <v>726</v>
      </c>
      <c r="D20" s="255" t="s">
        <v>740</v>
      </c>
      <c r="E20" s="255">
        <v>2020</v>
      </c>
      <c r="F20" s="255">
        <v>2020</v>
      </c>
      <c r="G20" s="255" t="s">
        <v>606</v>
      </c>
      <c r="H20" s="255">
        <f>ROUND((44477.1+9940.57)/1000000,2)</f>
        <v>0.05</v>
      </c>
      <c r="I20" s="278">
        <f>ROUND((380724+38072.4)/1000000,2)</f>
        <v>0.42</v>
      </c>
      <c r="J20" s="249" t="s">
        <v>741</v>
      </c>
      <c r="K20" s="255" t="s">
        <v>606</v>
      </c>
      <c r="L20" s="255" t="s">
        <v>606</v>
      </c>
      <c r="M20" s="255" t="s">
        <v>606</v>
      </c>
      <c r="N20" s="255" t="s">
        <v>606</v>
      </c>
      <c r="O20" s="255" t="s">
        <v>606</v>
      </c>
      <c r="P20" s="278">
        <f>I20</f>
        <v>0.42</v>
      </c>
      <c r="Q20" s="278">
        <f>P20</f>
        <v>0.42</v>
      </c>
      <c r="R20" s="255" t="s">
        <v>606</v>
      </c>
      <c r="S20" s="255" t="s">
        <v>606</v>
      </c>
      <c r="T20" s="278">
        <f>Q20</f>
        <v>0.42</v>
      </c>
      <c r="U20" s="255" t="s">
        <v>606</v>
      </c>
      <c r="V20" s="255" t="s">
        <v>606</v>
      </c>
      <c r="W20" s="255" t="s">
        <v>606</v>
      </c>
      <c r="X20" s="255" t="s">
        <v>606</v>
      </c>
      <c r="Y20" s="255" t="s">
        <v>606</v>
      </c>
      <c r="Z20" s="255" t="s">
        <v>606</v>
      </c>
      <c r="AA20" s="255" t="s">
        <v>606</v>
      </c>
      <c r="AB20" s="255" t="s">
        <v>606</v>
      </c>
      <c r="AC20" s="255" t="s">
        <v>606</v>
      </c>
      <c r="AD20" s="255" t="s">
        <v>606</v>
      </c>
      <c r="AE20" s="255" t="s">
        <v>606</v>
      </c>
      <c r="AF20" s="255" t="s">
        <v>606</v>
      </c>
      <c r="AG20" s="255" t="s">
        <v>606</v>
      </c>
      <c r="AH20" s="255" t="s">
        <v>606</v>
      </c>
      <c r="AI20" s="278">
        <f>AL20</f>
        <v>0.42</v>
      </c>
      <c r="AJ20" s="278">
        <v>0</v>
      </c>
      <c r="AK20" s="278">
        <v>0</v>
      </c>
      <c r="AL20" s="278">
        <f>I20</f>
        <v>0.42</v>
      </c>
      <c r="AM20" s="278">
        <v>0</v>
      </c>
      <c r="AN20" s="255" t="s">
        <v>606</v>
      </c>
      <c r="AO20" s="255" t="s">
        <v>606</v>
      </c>
      <c r="AP20" s="255" t="s">
        <v>606</v>
      </c>
      <c r="AQ20" s="255" t="s">
        <v>606</v>
      </c>
      <c r="AR20" s="255" t="s">
        <v>606</v>
      </c>
      <c r="AS20" s="278">
        <f>AV20</f>
        <v>0</v>
      </c>
      <c r="AT20" s="278">
        <v>0</v>
      </c>
      <c r="AU20" s="278">
        <v>0</v>
      </c>
      <c r="AV20" s="278">
        <v>0</v>
      </c>
      <c r="AW20" s="278">
        <v>0</v>
      </c>
      <c r="AX20" s="255" t="s">
        <v>606</v>
      </c>
      <c r="AY20" s="255" t="s">
        <v>606</v>
      </c>
      <c r="AZ20" s="255" t="s">
        <v>606</v>
      </c>
      <c r="BA20" s="255" t="s">
        <v>606</v>
      </c>
      <c r="BB20" s="255" t="s">
        <v>606</v>
      </c>
      <c r="BC20" s="266">
        <v>0</v>
      </c>
      <c r="BD20" s="278">
        <v>0</v>
      </c>
      <c r="BE20" s="278">
        <v>0</v>
      </c>
      <c r="BF20" s="278">
        <v>0</v>
      </c>
      <c r="BG20" s="278">
        <v>0</v>
      </c>
      <c r="BH20" s="255" t="s">
        <v>606</v>
      </c>
      <c r="BI20" s="255" t="s">
        <v>606</v>
      </c>
      <c r="BJ20" s="255" t="s">
        <v>606</v>
      </c>
      <c r="BK20" s="255" t="s">
        <v>606</v>
      </c>
      <c r="BL20" s="255" t="s">
        <v>606</v>
      </c>
      <c r="BM20" s="278">
        <f>BP20</f>
        <v>0</v>
      </c>
      <c r="BN20" s="278">
        <v>0</v>
      </c>
      <c r="BO20" s="278">
        <v>0</v>
      </c>
      <c r="BP20" s="278">
        <v>0</v>
      </c>
      <c r="BQ20" s="278">
        <v>0</v>
      </c>
      <c r="BR20" s="255" t="s">
        <v>606</v>
      </c>
      <c r="BS20" s="255" t="s">
        <v>606</v>
      </c>
      <c r="BT20" s="255" t="s">
        <v>606</v>
      </c>
      <c r="BU20" s="255" t="s">
        <v>606</v>
      </c>
      <c r="BV20" s="255" t="s">
        <v>606</v>
      </c>
      <c r="BW20" s="278">
        <f>BZ20</f>
        <v>0</v>
      </c>
      <c r="BX20" s="278">
        <v>0</v>
      </c>
      <c r="BY20" s="278">
        <v>0</v>
      </c>
      <c r="BZ20" s="278">
        <v>0</v>
      </c>
      <c r="CA20" s="278">
        <v>0</v>
      </c>
      <c r="CB20" s="255" t="s">
        <v>606</v>
      </c>
      <c r="CC20" s="255" t="s">
        <v>606</v>
      </c>
      <c r="CD20" s="255" t="s">
        <v>606</v>
      </c>
      <c r="CE20" s="255" t="s">
        <v>606</v>
      </c>
      <c r="CF20" s="255" t="s">
        <v>606</v>
      </c>
      <c r="CG20" s="278">
        <f>CJ20</f>
        <v>0.42</v>
      </c>
      <c r="CH20" s="278">
        <v>0</v>
      </c>
      <c r="CI20" s="278">
        <v>0</v>
      </c>
      <c r="CJ20" s="278">
        <f>I20</f>
        <v>0.42</v>
      </c>
      <c r="CK20" s="278">
        <v>0</v>
      </c>
      <c r="CL20" s="255" t="s">
        <v>606</v>
      </c>
      <c r="CM20" s="255" t="s">
        <v>606</v>
      </c>
      <c r="CN20" s="255" t="s">
        <v>606</v>
      </c>
      <c r="CO20" s="255" t="s">
        <v>606</v>
      </c>
      <c r="CP20" s="255" t="s">
        <v>606</v>
      </c>
      <c r="CQ20" s="255" t="s">
        <v>606</v>
      </c>
      <c r="CR20" s="190"/>
      <c r="CS20" s="190"/>
      <c r="CT20" s="190"/>
      <c r="CU20" s="190"/>
      <c r="CV20" s="190"/>
      <c r="CW20" s="190"/>
      <c r="CX20" s="190"/>
      <c r="CY20" s="190"/>
      <c r="CZ20" s="190"/>
      <c r="DA20" s="190"/>
      <c r="DB20" s="190"/>
      <c r="DC20" s="190"/>
      <c r="DD20" s="190"/>
      <c r="DE20" s="190"/>
      <c r="DF20" s="190"/>
      <c r="DG20" s="190"/>
    </row>
    <row r="21" spans="1:148" s="192" customFormat="1" ht="63">
      <c r="A21" s="273" t="s">
        <v>530</v>
      </c>
      <c r="B21" s="274" t="s">
        <v>736</v>
      </c>
      <c r="C21" s="265" t="s">
        <v>725</v>
      </c>
      <c r="D21" s="294" t="s">
        <v>740</v>
      </c>
      <c r="E21" s="294">
        <v>2020</v>
      </c>
      <c r="F21" s="294">
        <v>2024</v>
      </c>
      <c r="G21" s="294" t="s">
        <v>606</v>
      </c>
      <c r="H21" s="294">
        <f>H22+H23+H24+H25+H26+H27</f>
        <v>2.44</v>
      </c>
      <c r="I21" s="294">
        <f>I22+I23+I24+I25+I26+I27</f>
        <v>18.770000000000003</v>
      </c>
      <c r="J21" s="249" t="s">
        <v>741</v>
      </c>
      <c r="K21" s="294" t="s">
        <v>606</v>
      </c>
      <c r="L21" s="294" t="s">
        <v>606</v>
      </c>
      <c r="M21" s="294" t="s">
        <v>606</v>
      </c>
      <c r="N21" s="294" t="s">
        <v>606</v>
      </c>
      <c r="O21" s="294" t="s">
        <v>606</v>
      </c>
      <c r="P21" s="266">
        <f>P22+P23+P24+P25+P26+P27</f>
        <v>18.770000000000003</v>
      </c>
      <c r="Q21" s="266">
        <f>Q22+Q23+Q24+Q25+Q26+Q27</f>
        <v>18.770000000000003</v>
      </c>
      <c r="R21" s="294" t="s">
        <v>606</v>
      </c>
      <c r="S21" s="294" t="s">
        <v>606</v>
      </c>
      <c r="T21" s="266">
        <f>T22+T23+T24+T25+T26+T27</f>
        <v>18.770000000000003</v>
      </c>
      <c r="U21" s="294" t="s">
        <v>606</v>
      </c>
      <c r="V21" s="294" t="s">
        <v>606</v>
      </c>
      <c r="W21" s="294" t="s">
        <v>606</v>
      </c>
      <c r="X21" s="294" t="s">
        <v>606</v>
      </c>
      <c r="Y21" s="294" t="s">
        <v>606</v>
      </c>
      <c r="Z21" s="294" t="s">
        <v>606</v>
      </c>
      <c r="AA21" s="294" t="s">
        <v>606</v>
      </c>
      <c r="AB21" s="294" t="s">
        <v>606</v>
      </c>
      <c r="AC21" s="294" t="s">
        <v>606</v>
      </c>
      <c r="AD21" s="294" t="s">
        <v>606</v>
      </c>
      <c r="AE21" s="294" t="s">
        <v>606</v>
      </c>
      <c r="AF21" s="294" t="s">
        <v>606</v>
      </c>
      <c r="AG21" s="294" t="s">
        <v>606</v>
      </c>
      <c r="AH21" s="294" t="s">
        <v>606</v>
      </c>
      <c r="AI21" s="266">
        <f>SUM(AI22:AI27)</f>
        <v>2.14</v>
      </c>
      <c r="AJ21" s="266">
        <v>0</v>
      </c>
      <c r="AK21" s="266">
        <v>0</v>
      </c>
      <c r="AL21" s="266">
        <f>SUM(AL22:AL27)</f>
        <v>2.14</v>
      </c>
      <c r="AM21" s="266">
        <v>0</v>
      </c>
      <c r="AN21" s="294" t="s">
        <v>606</v>
      </c>
      <c r="AO21" s="294" t="s">
        <v>606</v>
      </c>
      <c r="AP21" s="294" t="s">
        <v>606</v>
      </c>
      <c r="AQ21" s="294" t="s">
        <v>606</v>
      </c>
      <c r="AR21" s="294" t="s">
        <v>606</v>
      </c>
      <c r="AS21" s="266">
        <f>SUM(AS22:AS27)</f>
        <v>4.33</v>
      </c>
      <c r="AT21" s="266">
        <v>0</v>
      </c>
      <c r="AU21" s="266">
        <v>0</v>
      </c>
      <c r="AV21" s="266">
        <f>SUM(AV22:AV27)</f>
        <v>4.33</v>
      </c>
      <c r="AW21" s="266">
        <v>0</v>
      </c>
      <c r="AX21" s="294" t="s">
        <v>606</v>
      </c>
      <c r="AY21" s="294" t="s">
        <v>606</v>
      </c>
      <c r="AZ21" s="294" t="s">
        <v>606</v>
      </c>
      <c r="BA21" s="294" t="s">
        <v>606</v>
      </c>
      <c r="BB21" s="294" t="s">
        <v>606</v>
      </c>
      <c r="BC21" s="266">
        <f>SUM(BC22:BC27)</f>
        <v>3.95</v>
      </c>
      <c r="BD21" s="266">
        <v>0</v>
      </c>
      <c r="BE21" s="266">
        <v>0</v>
      </c>
      <c r="BF21" s="266">
        <f>SUM(BF22:BF27)</f>
        <v>3.95</v>
      </c>
      <c r="BG21" s="266">
        <v>0</v>
      </c>
      <c r="BH21" s="294" t="s">
        <v>606</v>
      </c>
      <c r="BI21" s="294" t="s">
        <v>606</v>
      </c>
      <c r="BJ21" s="294" t="s">
        <v>606</v>
      </c>
      <c r="BK21" s="294" t="s">
        <v>606</v>
      </c>
      <c r="BL21" s="294" t="s">
        <v>606</v>
      </c>
      <c r="BM21" s="266">
        <f>SUM(BM22:BM27)</f>
        <v>4.45</v>
      </c>
      <c r="BN21" s="266">
        <v>0</v>
      </c>
      <c r="BO21" s="266">
        <v>0</v>
      </c>
      <c r="BP21" s="266">
        <f>SUM(BP22:BP27)</f>
        <v>4.45</v>
      </c>
      <c r="BQ21" s="266">
        <v>0</v>
      </c>
      <c r="BR21" s="294" t="s">
        <v>606</v>
      </c>
      <c r="BS21" s="294" t="s">
        <v>606</v>
      </c>
      <c r="BT21" s="294" t="s">
        <v>606</v>
      </c>
      <c r="BU21" s="294" t="s">
        <v>606</v>
      </c>
      <c r="BV21" s="294" t="s">
        <v>606</v>
      </c>
      <c r="BW21" s="266">
        <f>SUM(BW22:BW27)</f>
        <v>3.9000000000000004</v>
      </c>
      <c r="BX21" s="266">
        <v>0</v>
      </c>
      <c r="BY21" s="266">
        <v>0</v>
      </c>
      <c r="BZ21" s="266">
        <f>SUM(BZ22:BZ27)</f>
        <v>3.9000000000000004</v>
      </c>
      <c r="CA21" s="266">
        <v>0</v>
      </c>
      <c r="CB21" s="294" t="s">
        <v>606</v>
      </c>
      <c r="CC21" s="294" t="s">
        <v>606</v>
      </c>
      <c r="CD21" s="294" t="s">
        <v>606</v>
      </c>
      <c r="CE21" s="294" t="s">
        <v>606</v>
      </c>
      <c r="CF21" s="294" t="s">
        <v>606</v>
      </c>
      <c r="CG21" s="266">
        <f>SUM(CG22:CG27)</f>
        <v>18.770000000000003</v>
      </c>
      <c r="CH21" s="266">
        <v>0</v>
      </c>
      <c r="CI21" s="266">
        <v>0</v>
      </c>
      <c r="CJ21" s="266">
        <f>SUM(CJ22:CJ27)</f>
        <v>18.770000000000003</v>
      </c>
      <c r="CK21" s="266">
        <v>0</v>
      </c>
      <c r="CL21" s="294" t="s">
        <v>606</v>
      </c>
      <c r="CM21" s="294" t="s">
        <v>606</v>
      </c>
      <c r="CN21" s="294" t="s">
        <v>606</v>
      </c>
      <c r="CO21" s="294" t="s">
        <v>606</v>
      </c>
      <c r="CP21" s="294" t="s">
        <v>606</v>
      </c>
      <c r="CQ21" s="255" t="s">
        <v>606</v>
      </c>
      <c r="CR21" s="191"/>
      <c r="CS21" s="191"/>
      <c r="CT21" s="191"/>
      <c r="CU21" s="191"/>
      <c r="CV21" s="191"/>
      <c r="CW21" s="191"/>
      <c r="CX21" s="191"/>
      <c r="CY21" s="191"/>
      <c r="CZ21" s="191"/>
      <c r="DA21" s="191"/>
      <c r="DB21" s="191"/>
      <c r="DC21" s="191"/>
      <c r="DD21" s="191"/>
      <c r="DE21" s="191"/>
      <c r="DF21" s="191"/>
      <c r="DG21" s="191"/>
    </row>
    <row r="22" spans="1:148" s="189" customFormat="1" ht="75">
      <c r="A22" s="275" t="s">
        <v>580</v>
      </c>
      <c r="B22" s="276" t="s">
        <v>672</v>
      </c>
      <c r="C22" s="277" t="s">
        <v>727</v>
      </c>
      <c r="D22" s="255" t="s">
        <v>740</v>
      </c>
      <c r="E22" s="255">
        <v>2020</v>
      </c>
      <c r="F22" s="255">
        <v>2020</v>
      </c>
      <c r="G22" s="255" t="s">
        <v>606</v>
      </c>
      <c r="H22" s="255">
        <f>ROUND((227314.72+50804.54)/1000000,2)</f>
        <v>0.28000000000000003</v>
      </c>
      <c r="I22" s="278">
        <f>ROUND((1945814+194581.4)/1000000,2)</f>
        <v>2.14</v>
      </c>
      <c r="J22" s="249" t="s">
        <v>741</v>
      </c>
      <c r="K22" s="255" t="s">
        <v>606</v>
      </c>
      <c r="L22" s="255" t="s">
        <v>606</v>
      </c>
      <c r="M22" s="255" t="s">
        <v>606</v>
      </c>
      <c r="N22" s="255" t="s">
        <v>606</v>
      </c>
      <c r="O22" s="255" t="s">
        <v>606</v>
      </c>
      <c r="P22" s="278">
        <f>I22</f>
        <v>2.14</v>
      </c>
      <c r="Q22" s="278">
        <f>P22</f>
        <v>2.14</v>
      </c>
      <c r="R22" s="255" t="s">
        <v>606</v>
      </c>
      <c r="S22" s="255" t="s">
        <v>606</v>
      </c>
      <c r="T22" s="278">
        <f t="shared" ref="T22:T27" si="0">Q22</f>
        <v>2.14</v>
      </c>
      <c r="U22" s="255" t="s">
        <v>606</v>
      </c>
      <c r="V22" s="255" t="s">
        <v>606</v>
      </c>
      <c r="W22" s="255" t="s">
        <v>606</v>
      </c>
      <c r="X22" s="255" t="s">
        <v>606</v>
      </c>
      <c r="Y22" s="255" t="s">
        <v>606</v>
      </c>
      <c r="Z22" s="255" t="s">
        <v>606</v>
      </c>
      <c r="AA22" s="255" t="s">
        <v>606</v>
      </c>
      <c r="AB22" s="255" t="s">
        <v>606</v>
      </c>
      <c r="AC22" s="255" t="s">
        <v>606</v>
      </c>
      <c r="AD22" s="255" t="s">
        <v>606</v>
      </c>
      <c r="AE22" s="255" t="s">
        <v>606</v>
      </c>
      <c r="AF22" s="255" t="s">
        <v>606</v>
      </c>
      <c r="AG22" s="255" t="s">
        <v>606</v>
      </c>
      <c r="AH22" s="255" t="s">
        <v>606</v>
      </c>
      <c r="AI22" s="278">
        <f t="shared" ref="AI22:AI27" si="1">AL22</f>
        <v>2.14</v>
      </c>
      <c r="AJ22" s="278">
        <v>0</v>
      </c>
      <c r="AK22" s="278">
        <v>0</v>
      </c>
      <c r="AL22" s="278">
        <f>I22</f>
        <v>2.14</v>
      </c>
      <c r="AM22" s="278">
        <v>0</v>
      </c>
      <c r="AN22" s="255" t="s">
        <v>606</v>
      </c>
      <c r="AO22" s="255" t="s">
        <v>606</v>
      </c>
      <c r="AP22" s="255" t="s">
        <v>606</v>
      </c>
      <c r="AQ22" s="255" t="s">
        <v>606</v>
      </c>
      <c r="AR22" s="255" t="s">
        <v>606</v>
      </c>
      <c r="AS22" s="278">
        <f t="shared" ref="AS22:AS27" si="2">AV22</f>
        <v>0</v>
      </c>
      <c r="AT22" s="278">
        <v>0</v>
      </c>
      <c r="AU22" s="278">
        <v>0</v>
      </c>
      <c r="AV22" s="278">
        <v>0</v>
      </c>
      <c r="AW22" s="278">
        <v>0</v>
      </c>
      <c r="AX22" s="255" t="s">
        <v>606</v>
      </c>
      <c r="AY22" s="255" t="s">
        <v>606</v>
      </c>
      <c r="AZ22" s="255" t="s">
        <v>606</v>
      </c>
      <c r="BA22" s="255" t="s">
        <v>606</v>
      </c>
      <c r="BB22" s="255" t="s">
        <v>606</v>
      </c>
      <c r="BC22" s="278">
        <f t="shared" ref="BC22:BC27" si="3">BF22</f>
        <v>0</v>
      </c>
      <c r="BD22" s="278">
        <v>0</v>
      </c>
      <c r="BE22" s="278">
        <v>0</v>
      </c>
      <c r="BF22" s="278">
        <v>0</v>
      </c>
      <c r="BG22" s="278">
        <v>0</v>
      </c>
      <c r="BH22" s="255" t="s">
        <v>606</v>
      </c>
      <c r="BI22" s="255" t="s">
        <v>606</v>
      </c>
      <c r="BJ22" s="255" t="s">
        <v>606</v>
      </c>
      <c r="BK22" s="255" t="s">
        <v>606</v>
      </c>
      <c r="BL22" s="255" t="s">
        <v>606</v>
      </c>
      <c r="BM22" s="278">
        <f t="shared" ref="BM22:BM27" si="4">BP22</f>
        <v>0</v>
      </c>
      <c r="BN22" s="278">
        <v>0</v>
      </c>
      <c r="BO22" s="278">
        <v>0</v>
      </c>
      <c r="BP22" s="278">
        <v>0</v>
      </c>
      <c r="BQ22" s="278">
        <v>0</v>
      </c>
      <c r="BR22" s="255" t="s">
        <v>606</v>
      </c>
      <c r="BS22" s="255" t="s">
        <v>606</v>
      </c>
      <c r="BT22" s="255" t="s">
        <v>606</v>
      </c>
      <c r="BU22" s="255" t="s">
        <v>606</v>
      </c>
      <c r="BV22" s="255" t="s">
        <v>606</v>
      </c>
      <c r="BW22" s="278">
        <f t="shared" ref="BW22:BW27" si="5">BZ22</f>
        <v>0</v>
      </c>
      <c r="BX22" s="278">
        <v>0</v>
      </c>
      <c r="BY22" s="278">
        <v>0</v>
      </c>
      <c r="BZ22" s="278">
        <v>0</v>
      </c>
      <c r="CA22" s="278">
        <v>0</v>
      </c>
      <c r="CB22" s="255" t="s">
        <v>606</v>
      </c>
      <c r="CC22" s="255" t="s">
        <v>606</v>
      </c>
      <c r="CD22" s="255" t="s">
        <v>606</v>
      </c>
      <c r="CE22" s="255" t="s">
        <v>606</v>
      </c>
      <c r="CF22" s="255" t="s">
        <v>606</v>
      </c>
      <c r="CG22" s="278">
        <f t="shared" ref="CG22:CG27" si="6">CJ22</f>
        <v>2.14</v>
      </c>
      <c r="CH22" s="278">
        <v>0</v>
      </c>
      <c r="CI22" s="278">
        <v>0</v>
      </c>
      <c r="CJ22" s="278">
        <f t="shared" ref="CJ22:CJ27" si="7">I22</f>
        <v>2.14</v>
      </c>
      <c r="CK22" s="278">
        <v>0</v>
      </c>
      <c r="CL22" s="255" t="s">
        <v>606</v>
      </c>
      <c r="CM22" s="255" t="s">
        <v>606</v>
      </c>
      <c r="CN22" s="255" t="s">
        <v>606</v>
      </c>
      <c r="CO22" s="255" t="s">
        <v>606</v>
      </c>
      <c r="CP22" s="255" t="s">
        <v>606</v>
      </c>
      <c r="CQ22" s="255" t="s">
        <v>606</v>
      </c>
      <c r="CR22" s="190"/>
      <c r="CS22" s="190"/>
      <c r="CT22" s="190"/>
      <c r="CU22" s="190"/>
      <c r="CV22" s="190"/>
      <c r="CW22" s="190"/>
      <c r="CX22" s="190"/>
      <c r="CY22" s="190"/>
      <c r="CZ22" s="190"/>
      <c r="DA22" s="190"/>
      <c r="DB22" s="190"/>
      <c r="DC22" s="190"/>
      <c r="DD22" s="190"/>
      <c r="DE22" s="190"/>
      <c r="DF22" s="190"/>
      <c r="DG22" s="190"/>
    </row>
    <row r="23" spans="1:148" s="189" customFormat="1" ht="75">
      <c r="A23" s="275" t="s">
        <v>580</v>
      </c>
      <c r="B23" s="276" t="s">
        <v>667</v>
      </c>
      <c r="C23" s="277" t="s">
        <v>730</v>
      </c>
      <c r="D23" s="255" t="s">
        <v>740</v>
      </c>
      <c r="E23" s="255">
        <v>2021</v>
      </c>
      <c r="F23" s="255">
        <v>2021</v>
      </c>
      <c r="G23" s="255" t="s">
        <v>606</v>
      </c>
      <c r="H23" s="255">
        <f>ROUND((459942.52+102796.55)/1000000,2)</f>
        <v>0.56000000000000005</v>
      </c>
      <c r="I23" s="278">
        <f>ROUND((3937108+393710.8)/1000000,2)</f>
        <v>4.33</v>
      </c>
      <c r="J23" s="249" t="s">
        <v>741</v>
      </c>
      <c r="K23" s="255" t="s">
        <v>606</v>
      </c>
      <c r="L23" s="255" t="s">
        <v>606</v>
      </c>
      <c r="M23" s="255" t="s">
        <v>606</v>
      </c>
      <c r="N23" s="255" t="s">
        <v>606</v>
      </c>
      <c r="O23" s="255" t="s">
        <v>606</v>
      </c>
      <c r="P23" s="278">
        <f t="shared" ref="P23:P27" si="8">I23</f>
        <v>4.33</v>
      </c>
      <c r="Q23" s="278">
        <f t="shared" ref="Q23:Q31" si="9">P23</f>
        <v>4.33</v>
      </c>
      <c r="R23" s="255" t="s">
        <v>606</v>
      </c>
      <c r="S23" s="255" t="s">
        <v>606</v>
      </c>
      <c r="T23" s="278">
        <f t="shared" si="0"/>
        <v>4.33</v>
      </c>
      <c r="U23" s="255" t="s">
        <v>606</v>
      </c>
      <c r="V23" s="255" t="s">
        <v>606</v>
      </c>
      <c r="W23" s="255" t="s">
        <v>606</v>
      </c>
      <c r="X23" s="255" t="s">
        <v>606</v>
      </c>
      <c r="Y23" s="255" t="s">
        <v>606</v>
      </c>
      <c r="Z23" s="255" t="s">
        <v>606</v>
      </c>
      <c r="AA23" s="255" t="s">
        <v>606</v>
      </c>
      <c r="AB23" s="255" t="s">
        <v>606</v>
      </c>
      <c r="AC23" s="255" t="s">
        <v>606</v>
      </c>
      <c r="AD23" s="255" t="s">
        <v>606</v>
      </c>
      <c r="AE23" s="255" t="s">
        <v>606</v>
      </c>
      <c r="AF23" s="255" t="s">
        <v>606</v>
      </c>
      <c r="AG23" s="255" t="s">
        <v>606</v>
      </c>
      <c r="AH23" s="255" t="s">
        <v>606</v>
      </c>
      <c r="AI23" s="278">
        <f t="shared" si="1"/>
        <v>0</v>
      </c>
      <c r="AJ23" s="278">
        <v>0</v>
      </c>
      <c r="AK23" s="278">
        <v>0</v>
      </c>
      <c r="AL23" s="278">
        <v>0</v>
      </c>
      <c r="AM23" s="278">
        <v>0</v>
      </c>
      <c r="AN23" s="255" t="s">
        <v>606</v>
      </c>
      <c r="AO23" s="255" t="s">
        <v>606</v>
      </c>
      <c r="AP23" s="255" t="s">
        <v>606</v>
      </c>
      <c r="AQ23" s="255" t="s">
        <v>606</v>
      </c>
      <c r="AR23" s="255" t="s">
        <v>606</v>
      </c>
      <c r="AS23" s="278">
        <f t="shared" si="2"/>
        <v>4.33</v>
      </c>
      <c r="AT23" s="278">
        <v>0</v>
      </c>
      <c r="AU23" s="278">
        <v>0</v>
      </c>
      <c r="AV23" s="278">
        <f>I23</f>
        <v>4.33</v>
      </c>
      <c r="AW23" s="278">
        <v>0</v>
      </c>
      <c r="AX23" s="255" t="s">
        <v>606</v>
      </c>
      <c r="AY23" s="255" t="s">
        <v>606</v>
      </c>
      <c r="AZ23" s="255" t="s">
        <v>606</v>
      </c>
      <c r="BA23" s="255" t="s">
        <v>606</v>
      </c>
      <c r="BB23" s="255" t="s">
        <v>606</v>
      </c>
      <c r="BC23" s="278">
        <f t="shared" si="3"/>
        <v>0</v>
      </c>
      <c r="BD23" s="278">
        <v>0</v>
      </c>
      <c r="BE23" s="278">
        <v>0</v>
      </c>
      <c r="BF23" s="278">
        <v>0</v>
      </c>
      <c r="BG23" s="278">
        <v>0</v>
      </c>
      <c r="BH23" s="255" t="s">
        <v>606</v>
      </c>
      <c r="BI23" s="255" t="s">
        <v>606</v>
      </c>
      <c r="BJ23" s="255" t="s">
        <v>606</v>
      </c>
      <c r="BK23" s="255" t="s">
        <v>606</v>
      </c>
      <c r="BL23" s="255" t="s">
        <v>606</v>
      </c>
      <c r="BM23" s="278">
        <f t="shared" si="4"/>
        <v>0</v>
      </c>
      <c r="BN23" s="278">
        <v>0</v>
      </c>
      <c r="BO23" s="278">
        <v>0</v>
      </c>
      <c r="BP23" s="278">
        <v>0</v>
      </c>
      <c r="BQ23" s="278">
        <v>0</v>
      </c>
      <c r="BR23" s="255" t="s">
        <v>606</v>
      </c>
      <c r="BS23" s="255" t="s">
        <v>606</v>
      </c>
      <c r="BT23" s="255" t="s">
        <v>606</v>
      </c>
      <c r="BU23" s="255" t="s">
        <v>606</v>
      </c>
      <c r="BV23" s="255" t="s">
        <v>606</v>
      </c>
      <c r="BW23" s="278">
        <f t="shared" si="5"/>
        <v>0</v>
      </c>
      <c r="BX23" s="278">
        <v>0</v>
      </c>
      <c r="BY23" s="278">
        <v>0</v>
      </c>
      <c r="BZ23" s="278">
        <v>0</v>
      </c>
      <c r="CA23" s="278">
        <v>0</v>
      </c>
      <c r="CB23" s="255" t="s">
        <v>606</v>
      </c>
      <c r="CC23" s="255" t="s">
        <v>606</v>
      </c>
      <c r="CD23" s="255" t="s">
        <v>606</v>
      </c>
      <c r="CE23" s="255" t="s">
        <v>606</v>
      </c>
      <c r="CF23" s="255" t="s">
        <v>606</v>
      </c>
      <c r="CG23" s="278">
        <f t="shared" si="6"/>
        <v>4.33</v>
      </c>
      <c r="CH23" s="278">
        <v>0</v>
      </c>
      <c r="CI23" s="278">
        <v>0</v>
      </c>
      <c r="CJ23" s="278">
        <f t="shared" si="7"/>
        <v>4.33</v>
      </c>
      <c r="CK23" s="278">
        <v>0</v>
      </c>
      <c r="CL23" s="255" t="s">
        <v>606</v>
      </c>
      <c r="CM23" s="255" t="s">
        <v>606</v>
      </c>
      <c r="CN23" s="255" t="s">
        <v>606</v>
      </c>
      <c r="CO23" s="255" t="s">
        <v>606</v>
      </c>
      <c r="CP23" s="255" t="s">
        <v>606</v>
      </c>
      <c r="CQ23" s="255" t="s">
        <v>606</v>
      </c>
      <c r="CR23" s="190"/>
      <c r="CS23" s="190"/>
      <c r="CT23" s="190"/>
      <c r="CU23" s="190"/>
      <c r="CV23" s="190"/>
      <c r="CW23" s="190"/>
      <c r="CX23" s="190"/>
      <c r="CY23" s="190"/>
      <c r="CZ23" s="190"/>
      <c r="DA23" s="190"/>
      <c r="DB23" s="190"/>
      <c r="DC23" s="190"/>
      <c r="DD23" s="190"/>
      <c r="DE23" s="190"/>
      <c r="DF23" s="190"/>
      <c r="DG23" s="190"/>
    </row>
    <row r="24" spans="1:148" s="188" customFormat="1" ht="60">
      <c r="A24" s="275" t="s">
        <v>580</v>
      </c>
      <c r="B24" s="276" t="s">
        <v>668</v>
      </c>
      <c r="C24" s="277" t="s">
        <v>731</v>
      </c>
      <c r="D24" s="277" t="s">
        <v>740</v>
      </c>
      <c r="E24" s="277">
        <v>2022</v>
      </c>
      <c r="F24" s="277">
        <v>2022</v>
      </c>
      <c r="G24" s="277" t="s">
        <v>606</v>
      </c>
      <c r="H24" s="255">
        <f>ROUND((419692.87+93800.81)/1000000,2)</f>
        <v>0.51</v>
      </c>
      <c r="I24" s="278">
        <f>ROUND((3592571+359257.1)/1000000,2)</f>
        <v>3.95</v>
      </c>
      <c r="J24" s="249" t="s">
        <v>741</v>
      </c>
      <c r="K24" s="255" t="s">
        <v>606</v>
      </c>
      <c r="L24" s="255" t="s">
        <v>606</v>
      </c>
      <c r="M24" s="255" t="s">
        <v>606</v>
      </c>
      <c r="N24" s="255" t="s">
        <v>606</v>
      </c>
      <c r="O24" s="255" t="s">
        <v>606</v>
      </c>
      <c r="P24" s="278">
        <f t="shared" si="8"/>
        <v>3.95</v>
      </c>
      <c r="Q24" s="278">
        <f t="shared" si="9"/>
        <v>3.95</v>
      </c>
      <c r="R24" s="255" t="s">
        <v>606</v>
      </c>
      <c r="S24" s="255" t="s">
        <v>606</v>
      </c>
      <c r="T24" s="320">
        <f t="shared" si="0"/>
        <v>3.95</v>
      </c>
      <c r="U24" s="277" t="s">
        <v>606</v>
      </c>
      <c r="V24" s="277" t="s">
        <v>606</v>
      </c>
      <c r="W24" s="277" t="s">
        <v>606</v>
      </c>
      <c r="X24" s="277" t="s">
        <v>606</v>
      </c>
      <c r="Y24" s="255" t="s">
        <v>606</v>
      </c>
      <c r="Z24" s="255" t="s">
        <v>606</v>
      </c>
      <c r="AA24" s="255" t="s">
        <v>606</v>
      </c>
      <c r="AB24" s="255" t="s">
        <v>606</v>
      </c>
      <c r="AC24" s="255" t="s">
        <v>606</v>
      </c>
      <c r="AD24" s="255" t="s">
        <v>606</v>
      </c>
      <c r="AE24" s="255" t="s">
        <v>606</v>
      </c>
      <c r="AF24" s="255" t="s">
        <v>606</v>
      </c>
      <c r="AG24" s="255" t="s">
        <v>606</v>
      </c>
      <c r="AH24" s="255" t="s">
        <v>606</v>
      </c>
      <c r="AI24" s="320">
        <f t="shared" si="1"/>
        <v>0</v>
      </c>
      <c r="AJ24" s="320">
        <v>0</v>
      </c>
      <c r="AK24" s="320">
        <v>0</v>
      </c>
      <c r="AL24" s="278">
        <v>0</v>
      </c>
      <c r="AM24" s="320">
        <v>0</v>
      </c>
      <c r="AN24" s="255" t="s">
        <v>606</v>
      </c>
      <c r="AO24" s="255" t="s">
        <v>606</v>
      </c>
      <c r="AP24" s="255" t="s">
        <v>606</v>
      </c>
      <c r="AQ24" s="255" t="s">
        <v>606</v>
      </c>
      <c r="AR24" s="255" t="s">
        <v>606</v>
      </c>
      <c r="AS24" s="320">
        <f t="shared" si="2"/>
        <v>0</v>
      </c>
      <c r="AT24" s="320">
        <v>0</v>
      </c>
      <c r="AU24" s="320">
        <v>0</v>
      </c>
      <c r="AV24" s="278">
        <v>0</v>
      </c>
      <c r="AW24" s="320">
        <v>0</v>
      </c>
      <c r="AX24" s="255" t="s">
        <v>606</v>
      </c>
      <c r="AY24" s="255" t="s">
        <v>606</v>
      </c>
      <c r="AZ24" s="255" t="s">
        <v>606</v>
      </c>
      <c r="BA24" s="255" t="s">
        <v>606</v>
      </c>
      <c r="BB24" s="255" t="s">
        <v>606</v>
      </c>
      <c r="BC24" s="278">
        <f t="shared" si="3"/>
        <v>3.95</v>
      </c>
      <c r="BD24" s="278">
        <v>0</v>
      </c>
      <c r="BE24" s="278">
        <v>0</v>
      </c>
      <c r="BF24" s="278">
        <f>I24</f>
        <v>3.95</v>
      </c>
      <c r="BG24" s="278">
        <v>0</v>
      </c>
      <c r="BH24" s="255" t="s">
        <v>606</v>
      </c>
      <c r="BI24" s="255" t="s">
        <v>606</v>
      </c>
      <c r="BJ24" s="255" t="s">
        <v>606</v>
      </c>
      <c r="BK24" s="255" t="s">
        <v>606</v>
      </c>
      <c r="BL24" s="255" t="s">
        <v>606</v>
      </c>
      <c r="BM24" s="278">
        <f t="shared" si="4"/>
        <v>0</v>
      </c>
      <c r="BN24" s="278">
        <v>0</v>
      </c>
      <c r="BO24" s="278">
        <v>0</v>
      </c>
      <c r="BP24" s="278">
        <v>0</v>
      </c>
      <c r="BQ24" s="278">
        <v>0</v>
      </c>
      <c r="BR24" s="255" t="s">
        <v>606</v>
      </c>
      <c r="BS24" s="255" t="s">
        <v>606</v>
      </c>
      <c r="BT24" s="255" t="s">
        <v>606</v>
      </c>
      <c r="BU24" s="255" t="s">
        <v>606</v>
      </c>
      <c r="BV24" s="255" t="s">
        <v>606</v>
      </c>
      <c r="BW24" s="278">
        <f t="shared" si="5"/>
        <v>0</v>
      </c>
      <c r="BX24" s="278">
        <v>0</v>
      </c>
      <c r="BY24" s="278">
        <v>0</v>
      </c>
      <c r="BZ24" s="278">
        <v>0</v>
      </c>
      <c r="CA24" s="278">
        <v>0</v>
      </c>
      <c r="CB24" s="255" t="s">
        <v>606</v>
      </c>
      <c r="CC24" s="255" t="s">
        <v>606</v>
      </c>
      <c r="CD24" s="255" t="s">
        <v>606</v>
      </c>
      <c r="CE24" s="255" t="s">
        <v>606</v>
      </c>
      <c r="CF24" s="255" t="s">
        <v>606</v>
      </c>
      <c r="CG24" s="278">
        <f t="shared" si="6"/>
        <v>3.95</v>
      </c>
      <c r="CH24" s="278">
        <v>0</v>
      </c>
      <c r="CI24" s="278">
        <v>0</v>
      </c>
      <c r="CJ24" s="278">
        <f t="shared" si="7"/>
        <v>3.95</v>
      </c>
      <c r="CK24" s="278">
        <v>0</v>
      </c>
      <c r="CL24" s="255" t="s">
        <v>606</v>
      </c>
      <c r="CM24" s="255" t="s">
        <v>606</v>
      </c>
      <c r="CN24" s="255" t="s">
        <v>606</v>
      </c>
      <c r="CO24" s="255" t="s">
        <v>606</v>
      </c>
      <c r="CP24" s="255" t="s">
        <v>606</v>
      </c>
      <c r="CQ24" s="255" t="s">
        <v>606</v>
      </c>
      <c r="CR24" s="252"/>
      <c r="CS24" s="252"/>
      <c r="CT24" s="252"/>
      <c r="CU24" s="252"/>
      <c r="CV24" s="252"/>
      <c r="CW24" s="252"/>
      <c r="CX24" s="252"/>
      <c r="CY24" s="252"/>
      <c r="CZ24" s="252"/>
      <c r="DA24" s="252"/>
      <c r="DB24" s="252"/>
      <c r="DC24" s="252"/>
      <c r="DD24" s="252"/>
      <c r="DE24" s="252"/>
      <c r="DF24" s="252"/>
      <c r="DG24" s="252"/>
      <c r="DH24" s="204"/>
      <c r="DI24" s="204"/>
      <c r="DJ24" s="204"/>
      <c r="DK24" s="204"/>
      <c r="DL24" s="204"/>
      <c r="DM24" s="204"/>
      <c r="DN24" s="204"/>
      <c r="DO24" s="204"/>
      <c r="DP24" s="204"/>
      <c r="DQ24" s="204"/>
      <c r="DR24" s="204"/>
      <c r="DS24" s="204"/>
      <c r="DT24" s="204"/>
      <c r="DU24" s="204"/>
      <c r="DV24" s="204"/>
      <c r="DW24" s="204"/>
      <c r="DX24" s="204"/>
      <c r="DY24" s="204"/>
      <c r="DZ24" s="204"/>
      <c r="EA24" s="204"/>
      <c r="EB24" s="204"/>
      <c r="EC24" s="204"/>
      <c r="ED24" s="204"/>
      <c r="EE24" s="204"/>
      <c r="EF24" s="204"/>
      <c r="EG24" s="204"/>
      <c r="EH24" s="204"/>
      <c r="EI24" s="204"/>
      <c r="EJ24" s="204"/>
      <c r="EK24" s="204"/>
      <c r="EL24" s="204"/>
      <c r="EM24" s="204"/>
      <c r="EN24" s="204"/>
      <c r="EO24" s="204"/>
      <c r="EP24" s="204"/>
      <c r="EQ24" s="204"/>
      <c r="ER24" s="204"/>
    </row>
    <row r="25" spans="1:148" s="188" customFormat="1" ht="123.75" customHeight="1">
      <c r="A25" s="275" t="s">
        <v>580</v>
      </c>
      <c r="B25" s="276" t="s">
        <v>669</v>
      </c>
      <c r="C25" s="277" t="s">
        <v>732</v>
      </c>
      <c r="D25" s="277" t="s">
        <v>740</v>
      </c>
      <c r="E25" s="277">
        <v>2023</v>
      </c>
      <c r="F25" s="277">
        <v>2024</v>
      </c>
      <c r="G25" s="277" t="s">
        <v>606</v>
      </c>
      <c r="H25" s="255">
        <f>ROUND((685371.73+153179.69)/1000000,2)</f>
        <v>0.84</v>
      </c>
      <c r="I25" s="278">
        <f>ROUND((5866782+586678.2)/1000000,2)</f>
        <v>6.45</v>
      </c>
      <c r="J25" s="249" t="s">
        <v>741</v>
      </c>
      <c r="K25" s="255" t="s">
        <v>606</v>
      </c>
      <c r="L25" s="255" t="s">
        <v>606</v>
      </c>
      <c r="M25" s="255" t="s">
        <v>606</v>
      </c>
      <c r="N25" s="255" t="s">
        <v>606</v>
      </c>
      <c r="O25" s="255" t="s">
        <v>606</v>
      </c>
      <c r="P25" s="278">
        <f t="shared" si="8"/>
        <v>6.45</v>
      </c>
      <c r="Q25" s="278">
        <f t="shared" si="9"/>
        <v>6.45</v>
      </c>
      <c r="R25" s="255" t="s">
        <v>606</v>
      </c>
      <c r="S25" s="255" t="s">
        <v>606</v>
      </c>
      <c r="T25" s="320">
        <f t="shared" si="0"/>
        <v>6.45</v>
      </c>
      <c r="U25" s="277" t="s">
        <v>606</v>
      </c>
      <c r="V25" s="277" t="s">
        <v>606</v>
      </c>
      <c r="W25" s="277" t="s">
        <v>606</v>
      </c>
      <c r="X25" s="277" t="s">
        <v>606</v>
      </c>
      <c r="Y25" s="255" t="s">
        <v>606</v>
      </c>
      <c r="Z25" s="255" t="s">
        <v>606</v>
      </c>
      <c r="AA25" s="255" t="s">
        <v>606</v>
      </c>
      <c r="AB25" s="255" t="s">
        <v>606</v>
      </c>
      <c r="AC25" s="255" t="s">
        <v>606</v>
      </c>
      <c r="AD25" s="255" t="s">
        <v>606</v>
      </c>
      <c r="AE25" s="255" t="s">
        <v>606</v>
      </c>
      <c r="AF25" s="255" t="s">
        <v>606</v>
      </c>
      <c r="AG25" s="255" t="s">
        <v>606</v>
      </c>
      <c r="AH25" s="255" t="s">
        <v>606</v>
      </c>
      <c r="AI25" s="320">
        <f t="shared" si="1"/>
        <v>0</v>
      </c>
      <c r="AJ25" s="320">
        <v>0</v>
      </c>
      <c r="AK25" s="320">
        <v>0</v>
      </c>
      <c r="AL25" s="278">
        <v>0</v>
      </c>
      <c r="AM25" s="320">
        <v>0</v>
      </c>
      <c r="AN25" s="255" t="s">
        <v>606</v>
      </c>
      <c r="AO25" s="255" t="s">
        <v>606</v>
      </c>
      <c r="AP25" s="255" t="s">
        <v>606</v>
      </c>
      <c r="AQ25" s="255" t="s">
        <v>606</v>
      </c>
      <c r="AR25" s="255" t="s">
        <v>606</v>
      </c>
      <c r="AS25" s="320">
        <f t="shared" si="2"/>
        <v>0</v>
      </c>
      <c r="AT25" s="320">
        <v>0</v>
      </c>
      <c r="AU25" s="320">
        <v>0</v>
      </c>
      <c r="AV25" s="278">
        <v>0</v>
      </c>
      <c r="AW25" s="320">
        <v>0</v>
      </c>
      <c r="AX25" s="255" t="s">
        <v>606</v>
      </c>
      <c r="AY25" s="255" t="s">
        <v>606</v>
      </c>
      <c r="AZ25" s="255" t="s">
        <v>606</v>
      </c>
      <c r="BA25" s="255" t="s">
        <v>606</v>
      </c>
      <c r="BB25" s="255" t="s">
        <v>606</v>
      </c>
      <c r="BC25" s="278">
        <f t="shared" si="3"/>
        <v>0</v>
      </c>
      <c r="BD25" s="278">
        <v>0</v>
      </c>
      <c r="BE25" s="278">
        <v>0</v>
      </c>
      <c r="BF25" s="278">
        <v>0</v>
      </c>
      <c r="BG25" s="278">
        <v>0</v>
      </c>
      <c r="BH25" s="255" t="s">
        <v>606</v>
      </c>
      <c r="BI25" s="255" t="s">
        <v>606</v>
      </c>
      <c r="BJ25" s="255" t="s">
        <v>606</v>
      </c>
      <c r="BK25" s="255" t="s">
        <v>606</v>
      </c>
      <c r="BL25" s="255" t="s">
        <v>606</v>
      </c>
      <c r="BM25" s="278">
        <f t="shared" si="4"/>
        <v>4.45</v>
      </c>
      <c r="BN25" s="278">
        <v>0</v>
      </c>
      <c r="BO25" s="278">
        <v>0</v>
      </c>
      <c r="BP25" s="278">
        <v>4.45</v>
      </c>
      <c r="BQ25" s="278">
        <v>0</v>
      </c>
      <c r="BR25" s="255" t="s">
        <v>606</v>
      </c>
      <c r="BS25" s="255" t="s">
        <v>606</v>
      </c>
      <c r="BT25" s="255" t="s">
        <v>606</v>
      </c>
      <c r="BU25" s="255" t="s">
        <v>606</v>
      </c>
      <c r="BV25" s="255" t="s">
        <v>606</v>
      </c>
      <c r="BW25" s="278">
        <f t="shared" si="5"/>
        <v>2</v>
      </c>
      <c r="BX25" s="278">
        <v>0</v>
      </c>
      <c r="BY25" s="278">
        <v>0</v>
      </c>
      <c r="BZ25" s="278">
        <f>2</f>
        <v>2</v>
      </c>
      <c r="CA25" s="278">
        <v>0</v>
      </c>
      <c r="CB25" s="255" t="s">
        <v>606</v>
      </c>
      <c r="CC25" s="255" t="s">
        <v>606</v>
      </c>
      <c r="CD25" s="255" t="s">
        <v>606</v>
      </c>
      <c r="CE25" s="255" t="s">
        <v>606</v>
      </c>
      <c r="CF25" s="255" t="s">
        <v>606</v>
      </c>
      <c r="CG25" s="278">
        <f t="shared" si="6"/>
        <v>6.45</v>
      </c>
      <c r="CH25" s="278">
        <v>0</v>
      </c>
      <c r="CI25" s="278">
        <v>0</v>
      </c>
      <c r="CJ25" s="278">
        <f t="shared" si="7"/>
        <v>6.45</v>
      </c>
      <c r="CK25" s="278">
        <v>0</v>
      </c>
      <c r="CL25" s="255" t="s">
        <v>606</v>
      </c>
      <c r="CM25" s="255" t="s">
        <v>606</v>
      </c>
      <c r="CN25" s="255" t="s">
        <v>606</v>
      </c>
      <c r="CO25" s="255" t="s">
        <v>606</v>
      </c>
      <c r="CP25" s="255" t="s">
        <v>606</v>
      </c>
      <c r="CQ25" s="255" t="s">
        <v>606</v>
      </c>
      <c r="CR25" s="252"/>
      <c r="CS25" s="252"/>
      <c r="CT25" s="252"/>
      <c r="CU25" s="252"/>
      <c r="CV25" s="252"/>
      <c r="CW25" s="252"/>
      <c r="CX25" s="252"/>
      <c r="CY25" s="252"/>
      <c r="CZ25" s="252"/>
      <c r="DA25" s="252"/>
      <c r="DB25" s="252"/>
      <c r="DC25" s="252"/>
      <c r="DD25" s="252"/>
      <c r="DE25" s="252"/>
      <c r="DF25" s="252"/>
      <c r="DG25" s="252"/>
      <c r="DH25" s="204"/>
      <c r="DI25" s="204"/>
      <c r="DJ25" s="204"/>
      <c r="DK25" s="204"/>
      <c r="DL25" s="204"/>
      <c r="DM25" s="204"/>
      <c r="DN25" s="204"/>
      <c r="DO25" s="204"/>
      <c r="DP25" s="204"/>
      <c r="DQ25" s="204"/>
      <c r="DR25" s="204"/>
      <c r="DS25" s="204"/>
      <c r="DT25" s="204"/>
      <c r="DU25" s="204"/>
      <c r="DV25" s="204"/>
      <c r="DW25" s="204"/>
      <c r="DX25" s="204"/>
      <c r="DY25" s="204"/>
      <c r="DZ25" s="204"/>
      <c r="EA25" s="204"/>
      <c r="EB25" s="204"/>
      <c r="EC25" s="204"/>
      <c r="ED25" s="204"/>
      <c r="EE25" s="204"/>
      <c r="EF25" s="204"/>
      <c r="EG25" s="204"/>
      <c r="EH25" s="204"/>
      <c r="EI25" s="204"/>
      <c r="EJ25" s="204"/>
      <c r="EK25" s="204"/>
      <c r="EL25" s="204"/>
      <c r="EM25" s="204"/>
      <c r="EN25" s="204"/>
      <c r="EO25" s="204"/>
      <c r="EP25" s="204"/>
      <c r="EQ25" s="204"/>
      <c r="ER25" s="204"/>
    </row>
    <row r="26" spans="1:148" s="187" customFormat="1" ht="68.25" customHeight="1">
      <c r="A26" s="275" t="s">
        <v>580</v>
      </c>
      <c r="B26" s="276" t="s">
        <v>671</v>
      </c>
      <c r="C26" s="277" t="s">
        <v>733</v>
      </c>
      <c r="D26" s="277" t="s">
        <v>740</v>
      </c>
      <c r="E26" s="277">
        <v>2024</v>
      </c>
      <c r="F26" s="277">
        <v>2024</v>
      </c>
      <c r="G26" s="277" t="s">
        <v>606</v>
      </c>
      <c r="H26" s="255">
        <f>ROUND((94629.91+21149.66)/1000000,2)</f>
        <v>0.12</v>
      </c>
      <c r="I26" s="278">
        <f>ROUND((810032+81003.2)/1000000,2)</f>
        <v>0.89</v>
      </c>
      <c r="J26" s="249" t="s">
        <v>741</v>
      </c>
      <c r="K26" s="255" t="s">
        <v>606</v>
      </c>
      <c r="L26" s="255" t="s">
        <v>606</v>
      </c>
      <c r="M26" s="255" t="s">
        <v>606</v>
      </c>
      <c r="N26" s="255" t="s">
        <v>606</v>
      </c>
      <c r="O26" s="255" t="s">
        <v>606</v>
      </c>
      <c r="P26" s="278">
        <f t="shared" si="8"/>
        <v>0.89</v>
      </c>
      <c r="Q26" s="278">
        <f t="shared" si="9"/>
        <v>0.89</v>
      </c>
      <c r="R26" s="255" t="s">
        <v>606</v>
      </c>
      <c r="S26" s="255" t="s">
        <v>606</v>
      </c>
      <c r="T26" s="320">
        <f t="shared" si="0"/>
        <v>0.89</v>
      </c>
      <c r="U26" s="277" t="s">
        <v>606</v>
      </c>
      <c r="V26" s="277" t="s">
        <v>606</v>
      </c>
      <c r="W26" s="277" t="s">
        <v>606</v>
      </c>
      <c r="X26" s="277" t="s">
        <v>606</v>
      </c>
      <c r="Y26" s="255" t="s">
        <v>606</v>
      </c>
      <c r="Z26" s="255" t="s">
        <v>606</v>
      </c>
      <c r="AA26" s="255" t="s">
        <v>606</v>
      </c>
      <c r="AB26" s="255" t="s">
        <v>606</v>
      </c>
      <c r="AC26" s="255" t="s">
        <v>606</v>
      </c>
      <c r="AD26" s="255" t="s">
        <v>606</v>
      </c>
      <c r="AE26" s="255" t="s">
        <v>606</v>
      </c>
      <c r="AF26" s="255" t="s">
        <v>606</v>
      </c>
      <c r="AG26" s="255" t="s">
        <v>606</v>
      </c>
      <c r="AH26" s="255" t="s">
        <v>606</v>
      </c>
      <c r="AI26" s="320">
        <f t="shared" si="1"/>
        <v>0</v>
      </c>
      <c r="AJ26" s="320">
        <v>0</v>
      </c>
      <c r="AK26" s="320">
        <v>0</v>
      </c>
      <c r="AL26" s="278">
        <v>0</v>
      </c>
      <c r="AM26" s="320">
        <v>0</v>
      </c>
      <c r="AN26" s="255" t="s">
        <v>606</v>
      </c>
      <c r="AO26" s="255" t="s">
        <v>606</v>
      </c>
      <c r="AP26" s="255" t="s">
        <v>606</v>
      </c>
      <c r="AQ26" s="255" t="s">
        <v>606</v>
      </c>
      <c r="AR26" s="255" t="s">
        <v>606</v>
      </c>
      <c r="AS26" s="320">
        <f t="shared" si="2"/>
        <v>0</v>
      </c>
      <c r="AT26" s="320">
        <v>0</v>
      </c>
      <c r="AU26" s="320">
        <v>0</v>
      </c>
      <c r="AV26" s="278">
        <v>0</v>
      </c>
      <c r="AW26" s="320">
        <v>0</v>
      </c>
      <c r="AX26" s="255" t="s">
        <v>606</v>
      </c>
      <c r="AY26" s="255" t="s">
        <v>606</v>
      </c>
      <c r="AZ26" s="255" t="s">
        <v>606</v>
      </c>
      <c r="BA26" s="255" t="s">
        <v>606</v>
      </c>
      <c r="BB26" s="255" t="s">
        <v>606</v>
      </c>
      <c r="BC26" s="278">
        <f t="shared" si="3"/>
        <v>0</v>
      </c>
      <c r="BD26" s="278">
        <v>0</v>
      </c>
      <c r="BE26" s="278">
        <v>0</v>
      </c>
      <c r="BF26" s="278">
        <v>0</v>
      </c>
      <c r="BG26" s="278">
        <v>0</v>
      </c>
      <c r="BH26" s="255" t="s">
        <v>606</v>
      </c>
      <c r="BI26" s="255" t="s">
        <v>606</v>
      </c>
      <c r="BJ26" s="255" t="s">
        <v>606</v>
      </c>
      <c r="BK26" s="255" t="s">
        <v>606</v>
      </c>
      <c r="BL26" s="255" t="s">
        <v>606</v>
      </c>
      <c r="BM26" s="278">
        <f t="shared" si="4"/>
        <v>0</v>
      </c>
      <c r="BN26" s="278">
        <v>0</v>
      </c>
      <c r="BO26" s="278">
        <v>0</v>
      </c>
      <c r="BP26" s="278">
        <v>0</v>
      </c>
      <c r="BQ26" s="278">
        <v>0</v>
      </c>
      <c r="BR26" s="255" t="s">
        <v>606</v>
      </c>
      <c r="BS26" s="255" t="s">
        <v>606</v>
      </c>
      <c r="BT26" s="255" t="s">
        <v>606</v>
      </c>
      <c r="BU26" s="255" t="s">
        <v>606</v>
      </c>
      <c r="BV26" s="255" t="s">
        <v>606</v>
      </c>
      <c r="BW26" s="278">
        <f t="shared" si="5"/>
        <v>0.89</v>
      </c>
      <c r="BX26" s="278">
        <v>0</v>
      </c>
      <c r="BY26" s="278">
        <v>0</v>
      </c>
      <c r="BZ26" s="278">
        <f>I26</f>
        <v>0.89</v>
      </c>
      <c r="CA26" s="278">
        <v>0</v>
      </c>
      <c r="CB26" s="255" t="s">
        <v>606</v>
      </c>
      <c r="CC26" s="255" t="s">
        <v>606</v>
      </c>
      <c r="CD26" s="255" t="s">
        <v>606</v>
      </c>
      <c r="CE26" s="255" t="s">
        <v>606</v>
      </c>
      <c r="CF26" s="255" t="s">
        <v>606</v>
      </c>
      <c r="CG26" s="278">
        <f t="shared" si="6"/>
        <v>0.89</v>
      </c>
      <c r="CH26" s="278">
        <v>0</v>
      </c>
      <c r="CI26" s="278">
        <v>0</v>
      </c>
      <c r="CJ26" s="278">
        <f t="shared" si="7"/>
        <v>0.89</v>
      </c>
      <c r="CK26" s="278">
        <v>0</v>
      </c>
      <c r="CL26" s="255" t="s">
        <v>606</v>
      </c>
      <c r="CM26" s="255" t="s">
        <v>606</v>
      </c>
      <c r="CN26" s="255" t="s">
        <v>606</v>
      </c>
      <c r="CO26" s="255" t="s">
        <v>606</v>
      </c>
      <c r="CP26" s="255" t="s">
        <v>606</v>
      </c>
      <c r="CQ26" s="255" t="s">
        <v>606</v>
      </c>
      <c r="CR26" s="252"/>
      <c r="CS26" s="252"/>
      <c r="CT26" s="252"/>
      <c r="CU26" s="252"/>
      <c r="CV26" s="252"/>
      <c r="CW26" s="252"/>
      <c r="CX26" s="252"/>
      <c r="CY26" s="252"/>
      <c r="CZ26" s="252"/>
      <c r="DA26" s="252"/>
      <c r="DB26" s="252"/>
      <c r="DC26" s="252"/>
      <c r="DD26" s="252"/>
      <c r="DE26" s="252"/>
      <c r="DF26" s="252"/>
      <c r="DG26" s="252"/>
      <c r="DH26" s="252"/>
      <c r="DI26" s="252"/>
      <c r="DJ26" s="252"/>
      <c r="DK26" s="252"/>
      <c r="DL26" s="252"/>
      <c r="DM26" s="252"/>
      <c r="DN26" s="252"/>
      <c r="DO26" s="252"/>
      <c r="DP26" s="252"/>
      <c r="DQ26" s="252"/>
      <c r="DR26" s="252"/>
      <c r="DS26" s="252"/>
      <c r="DT26" s="252"/>
      <c r="DU26" s="252"/>
      <c r="DV26" s="252"/>
      <c r="DW26" s="252"/>
      <c r="DX26" s="252"/>
      <c r="DY26" s="252"/>
      <c r="DZ26" s="252"/>
      <c r="EA26" s="252"/>
      <c r="EB26" s="252"/>
      <c r="EC26" s="252"/>
      <c r="ED26" s="252"/>
      <c r="EE26" s="252"/>
      <c r="EF26" s="252"/>
      <c r="EG26" s="252"/>
      <c r="EH26" s="252"/>
      <c r="EI26" s="252"/>
      <c r="EJ26" s="252"/>
      <c r="EK26" s="252"/>
      <c r="EL26" s="252"/>
      <c r="EM26" s="252"/>
      <c r="EN26" s="252"/>
      <c r="EO26" s="252"/>
      <c r="EP26" s="252"/>
      <c r="EQ26" s="252"/>
      <c r="ER26" s="252"/>
    </row>
    <row r="27" spans="1:148" s="187" customFormat="1" ht="68.25" customHeight="1">
      <c r="A27" s="275" t="s">
        <v>580</v>
      </c>
      <c r="B27" s="276" t="s">
        <v>670</v>
      </c>
      <c r="C27" s="277" t="s">
        <v>734</v>
      </c>
      <c r="D27" s="277" t="s">
        <v>740</v>
      </c>
      <c r="E27" s="277">
        <v>2024</v>
      </c>
      <c r="F27" s="277">
        <v>2024</v>
      </c>
      <c r="G27" s="277" t="s">
        <v>606</v>
      </c>
      <c r="H27" s="255">
        <f>ROUND((107792.52+24091.49)/1000000,2)</f>
        <v>0.13</v>
      </c>
      <c r="I27" s="278">
        <f>ROUND((922704+92270.4)/1000000,2)</f>
        <v>1.01</v>
      </c>
      <c r="J27" s="249" t="s">
        <v>741</v>
      </c>
      <c r="K27" s="255" t="s">
        <v>606</v>
      </c>
      <c r="L27" s="255" t="s">
        <v>606</v>
      </c>
      <c r="M27" s="255" t="s">
        <v>606</v>
      </c>
      <c r="N27" s="255" t="s">
        <v>606</v>
      </c>
      <c r="O27" s="255" t="s">
        <v>606</v>
      </c>
      <c r="P27" s="278">
        <f t="shared" si="8"/>
        <v>1.01</v>
      </c>
      <c r="Q27" s="278">
        <f t="shared" si="9"/>
        <v>1.01</v>
      </c>
      <c r="R27" s="255" t="s">
        <v>606</v>
      </c>
      <c r="S27" s="255" t="s">
        <v>606</v>
      </c>
      <c r="T27" s="320">
        <f t="shared" si="0"/>
        <v>1.01</v>
      </c>
      <c r="U27" s="277" t="s">
        <v>606</v>
      </c>
      <c r="V27" s="277" t="s">
        <v>606</v>
      </c>
      <c r="W27" s="277" t="s">
        <v>606</v>
      </c>
      <c r="X27" s="277" t="s">
        <v>606</v>
      </c>
      <c r="Y27" s="255" t="s">
        <v>606</v>
      </c>
      <c r="Z27" s="255" t="s">
        <v>606</v>
      </c>
      <c r="AA27" s="255" t="s">
        <v>606</v>
      </c>
      <c r="AB27" s="255" t="s">
        <v>606</v>
      </c>
      <c r="AC27" s="255" t="s">
        <v>606</v>
      </c>
      <c r="AD27" s="255" t="s">
        <v>606</v>
      </c>
      <c r="AE27" s="255" t="s">
        <v>606</v>
      </c>
      <c r="AF27" s="255" t="s">
        <v>606</v>
      </c>
      <c r="AG27" s="255" t="s">
        <v>606</v>
      </c>
      <c r="AH27" s="255" t="s">
        <v>606</v>
      </c>
      <c r="AI27" s="320">
        <f t="shared" si="1"/>
        <v>0</v>
      </c>
      <c r="AJ27" s="320">
        <v>0</v>
      </c>
      <c r="AK27" s="320">
        <v>0</v>
      </c>
      <c r="AL27" s="278">
        <v>0</v>
      </c>
      <c r="AM27" s="320">
        <v>0</v>
      </c>
      <c r="AN27" s="255" t="s">
        <v>606</v>
      </c>
      <c r="AO27" s="255" t="s">
        <v>606</v>
      </c>
      <c r="AP27" s="255" t="s">
        <v>606</v>
      </c>
      <c r="AQ27" s="255" t="s">
        <v>606</v>
      </c>
      <c r="AR27" s="255" t="s">
        <v>606</v>
      </c>
      <c r="AS27" s="320">
        <f t="shared" si="2"/>
        <v>0</v>
      </c>
      <c r="AT27" s="320">
        <v>0</v>
      </c>
      <c r="AU27" s="320">
        <v>0</v>
      </c>
      <c r="AV27" s="278">
        <v>0</v>
      </c>
      <c r="AW27" s="320">
        <v>0</v>
      </c>
      <c r="AX27" s="255" t="s">
        <v>606</v>
      </c>
      <c r="AY27" s="255" t="s">
        <v>606</v>
      </c>
      <c r="AZ27" s="255" t="s">
        <v>606</v>
      </c>
      <c r="BA27" s="255" t="s">
        <v>606</v>
      </c>
      <c r="BB27" s="255" t="s">
        <v>606</v>
      </c>
      <c r="BC27" s="278">
        <f t="shared" si="3"/>
        <v>0</v>
      </c>
      <c r="BD27" s="278">
        <v>0</v>
      </c>
      <c r="BE27" s="278">
        <v>0</v>
      </c>
      <c r="BF27" s="278">
        <v>0</v>
      </c>
      <c r="BG27" s="278">
        <v>0</v>
      </c>
      <c r="BH27" s="255" t="s">
        <v>606</v>
      </c>
      <c r="BI27" s="255" t="s">
        <v>606</v>
      </c>
      <c r="BJ27" s="255" t="s">
        <v>606</v>
      </c>
      <c r="BK27" s="255" t="s">
        <v>606</v>
      </c>
      <c r="BL27" s="255" t="s">
        <v>606</v>
      </c>
      <c r="BM27" s="278">
        <f t="shared" si="4"/>
        <v>0</v>
      </c>
      <c r="BN27" s="278">
        <v>0</v>
      </c>
      <c r="BO27" s="278">
        <v>0</v>
      </c>
      <c r="BP27" s="278">
        <v>0</v>
      </c>
      <c r="BQ27" s="278">
        <v>0</v>
      </c>
      <c r="BR27" s="255" t="s">
        <v>606</v>
      </c>
      <c r="BS27" s="255" t="s">
        <v>606</v>
      </c>
      <c r="BT27" s="255" t="s">
        <v>606</v>
      </c>
      <c r="BU27" s="255" t="s">
        <v>606</v>
      </c>
      <c r="BV27" s="255" t="s">
        <v>606</v>
      </c>
      <c r="BW27" s="278">
        <f t="shared" si="5"/>
        <v>1.01</v>
      </c>
      <c r="BX27" s="278">
        <v>0</v>
      </c>
      <c r="BY27" s="278">
        <v>0</v>
      </c>
      <c r="BZ27" s="278">
        <f>I27</f>
        <v>1.01</v>
      </c>
      <c r="CA27" s="278">
        <v>0</v>
      </c>
      <c r="CB27" s="255" t="s">
        <v>606</v>
      </c>
      <c r="CC27" s="255" t="s">
        <v>606</v>
      </c>
      <c r="CD27" s="255" t="s">
        <v>606</v>
      </c>
      <c r="CE27" s="255" t="s">
        <v>606</v>
      </c>
      <c r="CF27" s="255" t="s">
        <v>606</v>
      </c>
      <c r="CG27" s="278">
        <f t="shared" si="6"/>
        <v>1.01</v>
      </c>
      <c r="CH27" s="278">
        <v>0</v>
      </c>
      <c r="CI27" s="278">
        <v>0</v>
      </c>
      <c r="CJ27" s="278">
        <f t="shared" si="7"/>
        <v>1.01</v>
      </c>
      <c r="CK27" s="278">
        <v>0</v>
      </c>
      <c r="CL27" s="255" t="s">
        <v>606</v>
      </c>
      <c r="CM27" s="255" t="s">
        <v>606</v>
      </c>
      <c r="CN27" s="255" t="s">
        <v>606</v>
      </c>
      <c r="CO27" s="255" t="s">
        <v>606</v>
      </c>
      <c r="CP27" s="255" t="s">
        <v>606</v>
      </c>
      <c r="CQ27" s="255" t="s">
        <v>606</v>
      </c>
      <c r="CR27" s="252"/>
      <c r="CS27" s="252"/>
      <c r="CT27" s="252"/>
      <c r="CU27" s="252"/>
      <c r="CV27" s="252"/>
      <c r="CW27" s="252"/>
      <c r="CX27" s="252"/>
      <c r="CY27" s="252"/>
      <c r="CZ27" s="252"/>
      <c r="DA27" s="252"/>
      <c r="DB27" s="252"/>
      <c r="DC27" s="252"/>
      <c r="DD27" s="252"/>
      <c r="DE27" s="252"/>
      <c r="DF27" s="252"/>
      <c r="DG27" s="252"/>
      <c r="DH27" s="252"/>
      <c r="DI27" s="252"/>
      <c r="DJ27" s="252"/>
      <c r="DK27" s="252"/>
      <c r="DL27" s="252"/>
      <c r="DM27" s="252"/>
      <c r="DN27" s="252"/>
      <c r="DO27" s="252"/>
      <c r="DP27" s="252"/>
      <c r="DQ27" s="252"/>
      <c r="DR27" s="252"/>
      <c r="DS27" s="252"/>
      <c r="DT27" s="252"/>
      <c r="DU27" s="252"/>
      <c r="DV27" s="252"/>
      <c r="DW27" s="252"/>
      <c r="DX27" s="252"/>
      <c r="DY27" s="252"/>
      <c r="DZ27" s="252"/>
      <c r="EA27" s="252"/>
      <c r="EB27" s="252"/>
      <c r="EC27" s="252"/>
      <c r="ED27" s="252"/>
      <c r="EE27" s="252"/>
      <c r="EF27" s="252"/>
      <c r="EG27" s="252"/>
      <c r="EH27" s="252"/>
      <c r="EI27" s="252"/>
      <c r="EJ27" s="252"/>
      <c r="EK27" s="252"/>
      <c r="EL27" s="252"/>
      <c r="EM27" s="252"/>
      <c r="EN27" s="252"/>
      <c r="EO27" s="252"/>
      <c r="EP27" s="252"/>
      <c r="EQ27" s="252"/>
      <c r="ER27" s="252"/>
    </row>
    <row r="28" spans="1:148" s="192" customFormat="1" ht="78.75">
      <c r="A28" s="273" t="s">
        <v>531</v>
      </c>
      <c r="B28" s="274" t="s">
        <v>737</v>
      </c>
      <c r="C28" s="265" t="s">
        <v>725</v>
      </c>
      <c r="D28" s="294" t="s">
        <v>740</v>
      </c>
      <c r="E28" s="294">
        <v>2020</v>
      </c>
      <c r="F28" s="294">
        <v>2020</v>
      </c>
      <c r="G28" s="294" t="s">
        <v>606</v>
      </c>
      <c r="H28" s="294">
        <f>H29</f>
        <v>0.05</v>
      </c>
      <c r="I28" s="266">
        <f>I29</f>
        <v>0.4</v>
      </c>
      <c r="J28" s="249" t="s">
        <v>741</v>
      </c>
      <c r="K28" s="294" t="s">
        <v>606</v>
      </c>
      <c r="L28" s="294" t="s">
        <v>606</v>
      </c>
      <c r="M28" s="294" t="s">
        <v>606</v>
      </c>
      <c r="N28" s="294" t="s">
        <v>606</v>
      </c>
      <c r="O28" s="294" t="s">
        <v>606</v>
      </c>
      <c r="P28" s="266">
        <f>P29</f>
        <v>0.4</v>
      </c>
      <c r="Q28" s="266">
        <f t="shared" si="9"/>
        <v>0.4</v>
      </c>
      <c r="R28" s="294" t="s">
        <v>606</v>
      </c>
      <c r="S28" s="294" t="s">
        <v>606</v>
      </c>
      <c r="T28" s="266">
        <f>SUM(T29)</f>
        <v>0.4</v>
      </c>
      <c r="U28" s="294" t="s">
        <v>606</v>
      </c>
      <c r="V28" s="294" t="s">
        <v>606</v>
      </c>
      <c r="W28" s="294" t="s">
        <v>606</v>
      </c>
      <c r="X28" s="294" t="s">
        <v>606</v>
      </c>
      <c r="Y28" s="294" t="s">
        <v>606</v>
      </c>
      <c r="Z28" s="294" t="s">
        <v>606</v>
      </c>
      <c r="AA28" s="294" t="s">
        <v>606</v>
      </c>
      <c r="AB28" s="294" t="s">
        <v>606</v>
      </c>
      <c r="AC28" s="294" t="s">
        <v>606</v>
      </c>
      <c r="AD28" s="294" t="s">
        <v>606</v>
      </c>
      <c r="AE28" s="294" t="s">
        <v>606</v>
      </c>
      <c r="AF28" s="294" t="s">
        <v>606</v>
      </c>
      <c r="AG28" s="294" t="s">
        <v>606</v>
      </c>
      <c r="AH28" s="294" t="s">
        <v>606</v>
      </c>
      <c r="AI28" s="266">
        <f>SUM(AI29)</f>
        <v>0.4</v>
      </c>
      <c r="AJ28" s="266">
        <v>0</v>
      </c>
      <c r="AK28" s="266">
        <v>0</v>
      </c>
      <c r="AL28" s="266">
        <f>SUM(AL29)</f>
        <v>0.4</v>
      </c>
      <c r="AM28" s="266">
        <v>0</v>
      </c>
      <c r="AN28" s="294" t="s">
        <v>606</v>
      </c>
      <c r="AO28" s="294" t="s">
        <v>606</v>
      </c>
      <c r="AP28" s="294" t="s">
        <v>606</v>
      </c>
      <c r="AQ28" s="294" t="s">
        <v>606</v>
      </c>
      <c r="AR28" s="294" t="s">
        <v>606</v>
      </c>
      <c r="AS28" s="266">
        <f>SUM(AS29)</f>
        <v>0</v>
      </c>
      <c r="AT28" s="266">
        <v>0</v>
      </c>
      <c r="AU28" s="266">
        <v>0</v>
      </c>
      <c r="AV28" s="266">
        <f>SUM(AV29)</f>
        <v>0</v>
      </c>
      <c r="AW28" s="266">
        <v>0</v>
      </c>
      <c r="AX28" s="294" t="s">
        <v>606</v>
      </c>
      <c r="AY28" s="294" t="s">
        <v>606</v>
      </c>
      <c r="AZ28" s="294" t="s">
        <v>606</v>
      </c>
      <c r="BA28" s="294" t="s">
        <v>606</v>
      </c>
      <c r="BB28" s="294" t="s">
        <v>606</v>
      </c>
      <c r="BC28" s="266">
        <v>0</v>
      </c>
      <c r="BD28" s="266">
        <v>0</v>
      </c>
      <c r="BE28" s="266">
        <v>0</v>
      </c>
      <c r="BF28" s="266">
        <v>0</v>
      </c>
      <c r="BG28" s="266">
        <v>0</v>
      </c>
      <c r="BH28" s="294" t="s">
        <v>606</v>
      </c>
      <c r="BI28" s="294" t="s">
        <v>606</v>
      </c>
      <c r="BJ28" s="294" t="s">
        <v>606</v>
      </c>
      <c r="BK28" s="294" t="s">
        <v>606</v>
      </c>
      <c r="BL28" s="294" t="s">
        <v>606</v>
      </c>
      <c r="BM28" s="266">
        <f>SUM(BM29)</f>
        <v>0</v>
      </c>
      <c r="BN28" s="266">
        <v>0</v>
      </c>
      <c r="BO28" s="266">
        <v>0</v>
      </c>
      <c r="BP28" s="266">
        <f>SUM(BP29)</f>
        <v>0</v>
      </c>
      <c r="BQ28" s="266">
        <v>0</v>
      </c>
      <c r="BR28" s="294" t="s">
        <v>606</v>
      </c>
      <c r="BS28" s="294" t="s">
        <v>606</v>
      </c>
      <c r="BT28" s="294" t="s">
        <v>606</v>
      </c>
      <c r="BU28" s="294" t="s">
        <v>606</v>
      </c>
      <c r="BV28" s="294" t="s">
        <v>606</v>
      </c>
      <c r="BW28" s="266">
        <f>SUM(BW29)</f>
        <v>0</v>
      </c>
      <c r="BX28" s="266">
        <v>0</v>
      </c>
      <c r="BY28" s="266">
        <v>0</v>
      </c>
      <c r="BZ28" s="266">
        <f>SUM(BZ29)</f>
        <v>0</v>
      </c>
      <c r="CA28" s="266">
        <v>0</v>
      </c>
      <c r="CB28" s="294" t="s">
        <v>606</v>
      </c>
      <c r="CC28" s="294" t="s">
        <v>606</v>
      </c>
      <c r="CD28" s="294" t="s">
        <v>606</v>
      </c>
      <c r="CE28" s="294" t="s">
        <v>606</v>
      </c>
      <c r="CF28" s="294" t="s">
        <v>606</v>
      </c>
      <c r="CG28" s="266">
        <f>SUM(CG29)</f>
        <v>0.4</v>
      </c>
      <c r="CH28" s="266">
        <v>0</v>
      </c>
      <c r="CI28" s="266">
        <v>0</v>
      </c>
      <c r="CJ28" s="266">
        <f>SUM(CJ29)</f>
        <v>0.4</v>
      </c>
      <c r="CK28" s="266">
        <v>0</v>
      </c>
      <c r="CL28" s="294" t="s">
        <v>606</v>
      </c>
      <c r="CM28" s="294" t="s">
        <v>606</v>
      </c>
      <c r="CN28" s="294" t="s">
        <v>606</v>
      </c>
      <c r="CO28" s="294" t="s">
        <v>606</v>
      </c>
      <c r="CP28" s="294" t="s">
        <v>606</v>
      </c>
      <c r="CQ28" s="255" t="s">
        <v>606</v>
      </c>
      <c r="CR28" s="191"/>
      <c r="CS28" s="191"/>
      <c r="CT28" s="191"/>
      <c r="CU28" s="191"/>
      <c r="CV28" s="191"/>
      <c r="CW28" s="191"/>
      <c r="CX28" s="191"/>
      <c r="CY28" s="191"/>
      <c r="CZ28" s="191"/>
      <c r="DA28" s="191"/>
      <c r="DB28" s="191"/>
      <c r="DC28" s="191"/>
      <c r="DD28" s="191"/>
      <c r="DE28" s="191"/>
      <c r="DF28" s="191"/>
      <c r="DG28" s="191"/>
    </row>
    <row r="29" spans="1:148" s="189" customFormat="1" ht="44.25" customHeight="1">
      <c r="A29" s="275" t="s">
        <v>585</v>
      </c>
      <c r="B29" s="276" t="s">
        <v>851</v>
      </c>
      <c r="C29" s="277" t="s">
        <v>728</v>
      </c>
      <c r="D29" s="255" t="s">
        <v>740</v>
      </c>
      <c r="E29" s="255">
        <v>2020</v>
      </c>
      <c r="F29" s="255">
        <v>2020</v>
      </c>
      <c r="G29" s="255" t="s">
        <v>606</v>
      </c>
      <c r="H29" s="255">
        <f>ROUND((42696.61+9542.64)/1000000,2)</f>
        <v>0.05</v>
      </c>
      <c r="I29" s="278">
        <f>ROUND((365483+36548.3)/1000000,2)</f>
        <v>0.4</v>
      </c>
      <c r="J29" s="249" t="s">
        <v>741</v>
      </c>
      <c r="K29" s="255" t="s">
        <v>606</v>
      </c>
      <c r="L29" s="255" t="s">
        <v>606</v>
      </c>
      <c r="M29" s="255" t="s">
        <v>606</v>
      </c>
      <c r="N29" s="255" t="s">
        <v>606</v>
      </c>
      <c r="O29" s="255" t="s">
        <v>606</v>
      </c>
      <c r="P29" s="278">
        <f t="shared" ref="P29" si="10">I29</f>
        <v>0.4</v>
      </c>
      <c r="Q29" s="278">
        <f t="shared" si="9"/>
        <v>0.4</v>
      </c>
      <c r="R29" s="255" t="s">
        <v>606</v>
      </c>
      <c r="S29" s="255" t="s">
        <v>606</v>
      </c>
      <c r="T29" s="278">
        <f>Q29</f>
        <v>0.4</v>
      </c>
      <c r="U29" s="255" t="s">
        <v>606</v>
      </c>
      <c r="V29" s="255" t="s">
        <v>606</v>
      </c>
      <c r="W29" s="255" t="s">
        <v>606</v>
      </c>
      <c r="X29" s="255" t="s">
        <v>606</v>
      </c>
      <c r="Y29" s="255" t="s">
        <v>606</v>
      </c>
      <c r="Z29" s="255" t="s">
        <v>606</v>
      </c>
      <c r="AA29" s="255" t="s">
        <v>606</v>
      </c>
      <c r="AB29" s="255" t="s">
        <v>606</v>
      </c>
      <c r="AC29" s="255" t="s">
        <v>606</v>
      </c>
      <c r="AD29" s="255" t="s">
        <v>606</v>
      </c>
      <c r="AE29" s="255" t="s">
        <v>606</v>
      </c>
      <c r="AF29" s="255" t="s">
        <v>606</v>
      </c>
      <c r="AG29" s="255" t="s">
        <v>606</v>
      </c>
      <c r="AH29" s="255" t="s">
        <v>606</v>
      </c>
      <c r="AI29" s="278">
        <f>AL29</f>
        <v>0.4</v>
      </c>
      <c r="AJ29" s="278">
        <v>0</v>
      </c>
      <c r="AK29" s="278">
        <v>0</v>
      </c>
      <c r="AL29" s="278">
        <f>I29</f>
        <v>0.4</v>
      </c>
      <c r="AM29" s="278">
        <v>0</v>
      </c>
      <c r="AN29" s="255" t="s">
        <v>606</v>
      </c>
      <c r="AO29" s="255" t="s">
        <v>606</v>
      </c>
      <c r="AP29" s="255" t="s">
        <v>606</v>
      </c>
      <c r="AQ29" s="255" t="s">
        <v>606</v>
      </c>
      <c r="AR29" s="255" t="s">
        <v>606</v>
      </c>
      <c r="AS29" s="278">
        <f>AV29</f>
        <v>0</v>
      </c>
      <c r="AT29" s="278">
        <v>0</v>
      </c>
      <c r="AU29" s="278">
        <v>0</v>
      </c>
      <c r="AV29" s="278">
        <v>0</v>
      </c>
      <c r="AW29" s="278">
        <v>0</v>
      </c>
      <c r="AX29" s="255" t="s">
        <v>606</v>
      </c>
      <c r="AY29" s="255" t="s">
        <v>606</v>
      </c>
      <c r="AZ29" s="255" t="s">
        <v>606</v>
      </c>
      <c r="BA29" s="255" t="s">
        <v>606</v>
      </c>
      <c r="BB29" s="255" t="s">
        <v>606</v>
      </c>
      <c r="BC29" s="278">
        <v>0</v>
      </c>
      <c r="BD29" s="278">
        <v>0</v>
      </c>
      <c r="BE29" s="278">
        <v>0</v>
      </c>
      <c r="BF29" s="278">
        <v>0</v>
      </c>
      <c r="BG29" s="278">
        <v>0</v>
      </c>
      <c r="BH29" s="255" t="s">
        <v>606</v>
      </c>
      <c r="BI29" s="255" t="s">
        <v>606</v>
      </c>
      <c r="BJ29" s="255" t="s">
        <v>606</v>
      </c>
      <c r="BK29" s="255" t="s">
        <v>606</v>
      </c>
      <c r="BL29" s="255" t="s">
        <v>606</v>
      </c>
      <c r="BM29" s="278">
        <f>BP29</f>
        <v>0</v>
      </c>
      <c r="BN29" s="278">
        <v>0</v>
      </c>
      <c r="BO29" s="278">
        <v>0</v>
      </c>
      <c r="BP29" s="278">
        <v>0</v>
      </c>
      <c r="BQ29" s="278">
        <v>0</v>
      </c>
      <c r="BR29" s="255" t="s">
        <v>606</v>
      </c>
      <c r="BS29" s="255" t="s">
        <v>606</v>
      </c>
      <c r="BT29" s="255" t="s">
        <v>606</v>
      </c>
      <c r="BU29" s="255" t="s">
        <v>606</v>
      </c>
      <c r="BV29" s="255" t="s">
        <v>606</v>
      </c>
      <c r="BW29" s="278">
        <v>0</v>
      </c>
      <c r="BX29" s="278">
        <v>0</v>
      </c>
      <c r="BY29" s="278">
        <v>0</v>
      </c>
      <c r="BZ29" s="278">
        <v>0</v>
      </c>
      <c r="CA29" s="278">
        <v>0</v>
      </c>
      <c r="CB29" s="255" t="s">
        <v>606</v>
      </c>
      <c r="CC29" s="255" t="s">
        <v>606</v>
      </c>
      <c r="CD29" s="255" t="s">
        <v>606</v>
      </c>
      <c r="CE29" s="255" t="s">
        <v>606</v>
      </c>
      <c r="CF29" s="255" t="s">
        <v>606</v>
      </c>
      <c r="CG29" s="278">
        <f>CJ29</f>
        <v>0.4</v>
      </c>
      <c r="CH29" s="278">
        <v>0</v>
      </c>
      <c r="CI29" s="278">
        <v>0</v>
      </c>
      <c r="CJ29" s="278">
        <f>I29</f>
        <v>0.4</v>
      </c>
      <c r="CK29" s="278">
        <v>0</v>
      </c>
      <c r="CL29" s="255" t="s">
        <v>606</v>
      </c>
      <c r="CM29" s="255" t="s">
        <v>606</v>
      </c>
      <c r="CN29" s="255" t="s">
        <v>606</v>
      </c>
      <c r="CO29" s="255" t="s">
        <v>606</v>
      </c>
      <c r="CP29" s="255" t="s">
        <v>606</v>
      </c>
      <c r="CQ29" s="255" t="s">
        <v>606</v>
      </c>
      <c r="CR29" s="190"/>
      <c r="CS29" s="190"/>
      <c r="CT29" s="190"/>
      <c r="CU29" s="190"/>
      <c r="CV29" s="190"/>
      <c r="CW29" s="190"/>
      <c r="CX29" s="190"/>
      <c r="CY29" s="190"/>
      <c r="CZ29" s="190"/>
      <c r="DA29" s="190"/>
      <c r="DB29" s="190"/>
      <c r="DC29" s="190"/>
      <c r="DD29" s="190"/>
      <c r="DE29" s="190"/>
      <c r="DF29" s="190"/>
      <c r="DG29" s="190"/>
    </row>
    <row r="30" spans="1:148" s="192" customFormat="1" ht="63">
      <c r="A30" s="273" t="s">
        <v>674</v>
      </c>
      <c r="B30" s="274" t="s">
        <v>738</v>
      </c>
      <c r="C30" s="265" t="s">
        <v>725</v>
      </c>
      <c r="D30" s="294" t="s">
        <v>740</v>
      </c>
      <c r="E30" s="294">
        <v>2020</v>
      </c>
      <c r="F30" s="294">
        <v>2020</v>
      </c>
      <c r="G30" s="294" t="s">
        <v>606</v>
      </c>
      <c r="H30" s="294">
        <f>H31</f>
        <v>0.08</v>
      </c>
      <c r="I30" s="294">
        <f>I31</f>
        <v>0.59</v>
      </c>
      <c r="J30" s="249" t="s">
        <v>741</v>
      </c>
      <c r="K30" s="294" t="s">
        <v>606</v>
      </c>
      <c r="L30" s="294" t="s">
        <v>606</v>
      </c>
      <c r="M30" s="294" t="s">
        <v>606</v>
      </c>
      <c r="N30" s="294" t="s">
        <v>606</v>
      </c>
      <c r="O30" s="294" t="s">
        <v>606</v>
      </c>
      <c r="P30" s="266">
        <f>P31</f>
        <v>0.59</v>
      </c>
      <c r="Q30" s="294">
        <f t="shared" si="9"/>
        <v>0.59</v>
      </c>
      <c r="R30" s="294" t="s">
        <v>606</v>
      </c>
      <c r="S30" s="294" t="s">
        <v>606</v>
      </c>
      <c r="T30" s="266">
        <f>SUM(T31)</f>
        <v>0.59</v>
      </c>
      <c r="U30" s="294" t="s">
        <v>606</v>
      </c>
      <c r="V30" s="294" t="s">
        <v>606</v>
      </c>
      <c r="W30" s="294" t="s">
        <v>606</v>
      </c>
      <c r="X30" s="294" t="s">
        <v>606</v>
      </c>
      <c r="Y30" s="294" t="s">
        <v>606</v>
      </c>
      <c r="Z30" s="294" t="s">
        <v>606</v>
      </c>
      <c r="AA30" s="294" t="s">
        <v>606</v>
      </c>
      <c r="AB30" s="294" t="s">
        <v>606</v>
      </c>
      <c r="AC30" s="294" t="s">
        <v>606</v>
      </c>
      <c r="AD30" s="294" t="s">
        <v>606</v>
      </c>
      <c r="AE30" s="294" t="s">
        <v>606</v>
      </c>
      <c r="AF30" s="294" t="s">
        <v>606</v>
      </c>
      <c r="AG30" s="294" t="s">
        <v>606</v>
      </c>
      <c r="AH30" s="294" t="s">
        <v>606</v>
      </c>
      <c r="AI30" s="266">
        <f>SUM(AI31)</f>
        <v>0.59</v>
      </c>
      <c r="AJ30" s="266">
        <f>SUM(AJ31)</f>
        <v>0</v>
      </c>
      <c r="AK30" s="266">
        <v>0</v>
      </c>
      <c r="AL30" s="266">
        <f>SUM(AL31)</f>
        <v>0.59</v>
      </c>
      <c r="AM30" s="266">
        <v>0</v>
      </c>
      <c r="AN30" s="294" t="s">
        <v>606</v>
      </c>
      <c r="AO30" s="294" t="s">
        <v>606</v>
      </c>
      <c r="AP30" s="294" t="s">
        <v>606</v>
      </c>
      <c r="AQ30" s="294" t="s">
        <v>606</v>
      </c>
      <c r="AR30" s="294" t="s">
        <v>606</v>
      </c>
      <c r="AS30" s="266">
        <f>SUM(AS31)</f>
        <v>0</v>
      </c>
      <c r="AT30" s="266">
        <v>0</v>
      </c>
      <c r="AU30" s="266">
        <v>0</v>
      </c>
      <c r="AV30" s="266">
        <f>SUM(AV31)</f>
        <v>0</v>
      </c>
      <c r="AW30" s="266">
        <v>0</v>
      </c>
      <c r="AX30" s="294" t="s">
        <v>606</v>
      </c>
      <c r="AY30" s="294" t="s">
        <v>606</v>
      </c>
      <c r="AZ30" s="294" t="s">
        <v>606</v>
      </c>
      <c r="BA30" s="294" t="s">
        <v>606</v>
      </c>
      <c r="BB30" s="294" t="s">
        <v>606</v>
      </c>
      <c r="BC30" s="266">
        <v>0</v>
      </c>
      <c r="BD30" s="266">
        <v>0</v>
      </c>
      <c r="BE30" s="266">
        <v>0</v>
      </c>
      <c r="BF30" s="266">
        <v>0</v>
      </c>
      <c r="BG30" s="266">
        <v>0</v>
      </c>
      <c r="BH30" s="294" t="s">
        <v>606</v>
      </c>
      <c r="BI30" s="294" t="s">
        <v>606</v>
      </c>
      <c r="BJ30" s="294" t="s">
        <v>606</v>
      </c>
      <c r="BK30" s="294" t="s">
        <v>606</v>
      </c>
      <c r="BL30" s="294" t="s">
        <v>606</v>
      </c>
      <c r="BM30" s="266">
        <f>BO30</f>
        <v>0</v>
      </c>
      <c r="BN30" s="266">
        <v>0</v>
      </c>
      <c r="BO30" s="266">
        <v>0</v>
      </c>
      <c r="BP30" s="266">
        <f>SUM(BP31)</f>
        <v>0</v>
      </c>
      <c r="BQ30" s="266">
        <v>0</v>
      </c>
      <c r="BR30" s="294" t="s">
        <v>606</v>
      </c>
      <c r="BS30" s="294" t="s">
        <v>606</v>
      </c>
      <c r="BT30" s="294" t="s">
        <v>606</v>
      </c>
      <c r="BU30" s="294" t="s">
        <v>606</v>
      </c>
      <c r="BV30" s="294" t="s">
        <v>606</v>
      </c>
      <c r="BW30" s="266">
        <f>SUM(BW31)</f>
        <v>0</v>
      </c>
      <c r="BX30" s="266">
        <v>0</v>
      </c>
      <c r="BY30" s="266">
        <v>0</v>
      </c>
      <c r="BZ30" s="266">
        <f>SUM(BZ31)</f>
        <v>0</v>
      </c>
      <c r="CA30" s="266">
        <v>0</v>
      </c>
      <c r="CB30" s="294" t="s">
        <v>606</v>
      </c>
      <c r="CC30" s="294" t="s">
        <v>606</v>
      </c>
      <c r="CD30" s="294" t="s">
        <v>606</v>
      </c>
      <c r="CE30" s="294" t="s">
        <v>606</v>
      </c>
      <c r="CF30" s="294" t="s">
        <v>606</v>
      </c>
      <c r="CG30" s="266">
        <f>SUM(CG31)</f>
        <v>0.59</v>
      </c>
      <c r="CH30" s="266">
        <v>0</v>
      </c>
      <c r="CI30" s="266">
        <v>0</v>
      </c>
      <c r="CJ30" s="266">
        <f>SUM(CJ31)</f>
        <v>0.59</v>
      </c>
      <c r="CK30" s="266">
        <v>0</v>
      </c>
      <c r="CL30" s="294" t="s">
        <v>606</v>
      </c>
      <c r="CM30" s="294" t="s">
        <v>606</v>
      </c>
      <c r="CN30" s="294" t="s">
        <v>606</v>
      </c>
      <c r="CO30" s="294" t="s">
        <v>606</v>
      </c>
      <c r="CP30" s="294" t="s">
        <v>606</v>
      </c>
      <c r="CQ30" s="294" t="s">
        <v>606</v>
      </c>
      <c r="CR30" s="191"/>
      <c r="CS30" s="191"/>
      <c r="CT30" s="191"/>
      <c r="CU30" s="191"/>
      <c r="CV30" s="191"/>
      <c r="CW30" s="191"/>
      <c r="CX30" s="191"/>
      <c r="CY30" s="191"/>
      <c r="CZ30" s="191"/>
      <c r="DA30" s="191"/>
      <c r="DB30" s="191"/>
      <c r="DC30" s="191"/>
      <c r="DD30" s="191"/>
      <c r="DE30" s="191"/>
      <c r="DF30" s="191"/>
      <c r="DG30" s="191"/>
    </row>
    <row r="31" spans="1:148" s="189" customFormat="1" ht="75">
      <c r="A31" s="275" t="s">
        <v>674</v>
      </c>
      <c r="B31" s="276" t="s">
        <v>676</v>
      </c>
      <c r="C31" s="277" t="s">
        <v>729</v>
      </c>
      <c r="D31" s="255" t="s">
        <v>740</v>
      </c>
      <c r="E31" s="255">
        <v>2020</v>
      </c>
      <c r="F31" s="255">
        <v>2020</v>
      </c>
      <c r="G31" s="255" t="s">
        <v>606</v>
      </c>
      <c r="H31" s="255">
        <f>ROUND((62861.57+14049.48)/1000000,2)</f>
        <v>0.08</v>
      </c>
      <c r="I31" s="278">
        <f>ROUND((538095+53809.5)/1000000,2)</f>
        <v>0.59</v>
      </c>
      <c r="J31" s="249" t="s">
        <v>741</v>
      </c>
      <c r="K31" s="255" t="s">
        <v>606</v>
      </c>
      <c r="L31" s="255" t="s">
        <v>606</v>
      </c>
      <c r="M31" s="255" t="s">
        <v>606</v>
      </c>
      <c r="N31" s="255" t="s">
        <v>606</v>
      </c>
      <c r="O31" s="255" t="s">
        <v>606</v>
      </c>
      <c r="P31" s="278">
        <f t="shared" ref="P31" si="11">I31</f>
        <v>0.59</v>
      </c>
      <c r="Q31" s="278">
        <f t="shared" si="9"/>
        <v>0.59</v>
      </c>
      <c r="R31" s="255" t="s">
        <v>606</v>
      </c>
      <c r="S31" s="255" t="s">
        <v>606</v>
      </c>
      <c r="T31" s="278">
        <f>Q31</f>
        <v>0.59</v>
      </c>
      <c r="U31" s="255" t="s">
        <v>606</v>
      </c>
      <c r="V31" s="255" t="s">
        <v>606</v>
      </c>
      <c r="W31" s="255" t="s">
        <v>606</v>
      </c>
      <c r="X31" s="255" t="s">
        <v>606</v>
      </c>
      <c r="Y31" s="255" t="s">
        <v>606</v>
      </c>
      <c r="Z31" s="255" t="s">
        <v>606</v>
      </c>
      <c r="AA31" s="255" t="s">
        <v>606</v>
      </c>
      <c r="AB31" s="255" t="s">
        <v>606</v>
      </c>
      <c r="AC31" s="255" t="s">
        <v>606</v>
      </c>
      <c r="AD31" s="255" t="s">
        <v>606</v>
      </c>
      <c r="AE31" s="255" t="s">
        <v>606</v>
      </c>
      <c r="AF31" s="255" t="s">
        <v>606</v>
      </c>
      <c r="AG31" s="255" t="s">
        <v>606</v>
      </c>
      <c r="AH31" s="255" t="s">
        <v>606</v>
      </c>
      <c r="AI31" s="278">
        <f>AL31</f>
        <v>0.59</v>
      </c>
      <c r="AJ31" s="278">
        <v>0</v>
      </c>
      <c r="AK31" s="278">
        <v>0</v>
      </c>
      <c r="AL31" s="278">
        <f>I31</f>
        <v>0.59</v>
      </c>
      <c r="AM31" s="278">
        <v>0</v>
      </c>
      <c r="AN31" s="255" t="s">
        <v>606</v>
      </c>
      <c r="AO31" s="255" t="s">
        <v>606</v>
      </c>
      <c r="AP31" s="255" t="s">
        <v>606</v>
      </c>
      <c r="AQ31" s="255" t="s">
        <v>606</v>
      </c>
      <c r="AR31" s="255" t="s">
        <v>606</v>
      </c>
      <c r="AS31" s="278">
        <f>AV31</f>
        <v>0</v>
      </c>
      <c r="AT31" s="278">
        <v>0</v>
      </c>
      <c r="AU31" s="278">
        <v>0</v>
      </c>
      <c r="AV31" s="278">
        <v>0</v>
      </c>
      <c r="AW31" s="278">
        <v>0</v>
      </c>
      <c r="AX31" s="255" t="s">
        <v>606</v>
      </c>
      <c r="AY31" s="255" t="s">
        <v>606</v>
      </c>
      <c r="AZ31" s="255" t="s">
        <v>606</v>
      </c>
      <c r="BA31" s="255" t="s">
        <v>606</v>
      </c>
      <c r="BB31" s="255" t="s">
        <v>606</v>
      </c>
      <c r="BC31" s="278">
        <v>0</v>
      </c>
      <c r="BD31" s="278">
        <v>0</v>
      </c>
      <c r="BE31" s="278">
        <v>0</v>
      </c>
      <c r="BF31" s="278">
        <v>0</v>
      </c>
      <c r="BG31" s="278">
        <v>0</v>
      </c>
      <c r="BH31" s="255" t="s">
        <v>606</v>
      </c>
      <c r="BI31" s="255" t="s">
        <v>606</v>
      </c>
      <c r="BJ31" s="255" t="s">
        <v>606</v>
      </c>
      <c r="BK31" s="255" t="s">
        <v>606</v>
      </c>
      <c r="BL31" s="255" t="s">
        <v>606</v>
      </c>
      <c r="BM31" s="278">
        <f>BP31</f>
        <v>0</v>
      </c>
      <c r="BN31" s="278">
        <v>0</v>
      </c>
      <c r="BO31" s="278">
        <v>0</v>
      </c>
      <c r="BP31" s="278">
        <v>0</v>
      </c>
      <c r="BQ31" s="278">
        <v>0</v>
      </c>
      <c r="BR31" s="255" t="s">
        <v>606</v>
      </c>
      <c r="BS31" s="255" t="s">
        <v>606</v>
      </c>
      <c r="BT31" s="255" t="s">
        <v>606</v>
      </c>
      <c r="BU31" s="255" t="s">
        <v>606</v>
      </c>
      <c r="BV31" s="255" t="s">
        <v>606</v>
      </c>
      <c r="BW31" s="278">
        <f>BZ31</f>
        <v>0</v>
      </c>
      <c r="BX31" s="278">
        <v>0</v>
      </c>
      <c r="BY31" s="278">
        <v>0</v>
      </c>
      <c r="BZ31" s="278">
        <v>0</v>
      </c>
      <c r="CA31" s="278">
        <v>0</v>
      </c>
      <c r="CB31" s="255" t="s">
        <v>606</v>
      </c>
      <c r="CC31" s="255" t="s">
        <v>606</v>
      </c>
      <c r="CD31" s="255" t="s">
        <v>606</v>
      </c>
      <c r="CE31" s="255" t="s">
        <v>606</v>
      </c>
      <c r="CF31" s="255" t="s">
        <v>606</v>
      </c>
      <c r="CG31" s="278">
        <f>CJ31</f>
        <v>0.59</v>
      </c>
      <c r="CH31" s="278">
        <v>0</v>
      </c>
      <c r="CI31" s="278">
        <v>0</v>
      </c>
      <c r="CJ31" s="278">
        <f>I31</f>
        <v>0.59</v>
      </c>
      <c r="CK31" s="278">
        <v>0</v>
      </c>
      <c r="CL31" s="255" t="s">
        <v>606</v>
      </c>
      <c r="CM31" s="255" t="s">
        <v>606</v>
      </c>
      <c r="CN31" s="255" t="s">
        <v>606</v>
      </c>
      <c r="CO31" s="255" t="s">
        <v>606</v>
      </c>
      <c r="CP31" s="255" t="s">
        <v>606</v>
      </c>
      <c r="CQ31" s="255" t="s">
        <v>606</v>
      </c>
      <c r="CR31" s="190"/>
      <c r="CS31" s="190"/>
      <c r="CT31" s="190"/>
      <c r="CU31" s="190"/>
      <c r="CV31" s="190"/>
      <c r="CW31" s="190"/>
      <c r="CX31" s="190"/>
      <c r="CY31" s="190"/>
      <c r="CZ31" s="190"/>
      <c r="DA31" s="190"/>
      <c r="DB31" s="190"/>
      <c r="DC31" s="190"/>
      <c r="DD31" s="190"/>
      <c r="DE31" s="190"/>
      <c r="DF31" s="190"/>
      <c r="DG31" s="190"/>
    </row>
    <row r="32" spans="1:148" s="189" customFormat="1"/>
    <row r="33" spans="1:51" s="189" customFormat="1"/>
    <row r="34" spans="1:51" s="187" customFormat="1" ht="68.25" customHeight="1">
      <c r="A34" s="184"/>
      <c r="B34" s="185"/>
      <c r="C34" s="186"/>
      <c r="D34" s="184"/>
      <c r="E34" s="184"/>
      <c r="F34" s="184"/>
      <c r="G34" s="184"/>
      <c r="H34" s="184"/>
      <c r="I34" s="184"/>
      <c r="J34" s="184"/>
      <c r="K34" s="184"/>
      <c r="L34" s="184"/>
      <c r="M34" s="184"/>
      <c r="N34" s="184"/>
      <c r="O34" s="184"/>
      <c r="P34" s="184"/>
      <c r="Q34" s="184"/>
      <c r="R34" s="184"/>
      <c r="S34" s="184"/>
      <c r="T34" s="184"/>
      <c r="U34" s="184"/>
      <c r="V34" s="184"/>
      <c r="W34" s="184"/>
      <c r="X34" s="184"/>
      <c r="Y34" s="184"/>
      <c r="Z34" s="184"/>
      <c r="AA34" s="184"/>
      <c r="AB34" s="184"/>
      <c r="AC34" s="184"/>
      <c r="AD34" s="184"/>
      <c r="AE34" s="184"/>
      <c r="AF34" s="184"/>
      <c r="AG34" s="184"/>
      <c r="AH34" s="184"/>
      <c r="AI34" s="184"/>
      <c r="AJ34" s="184"/>
      <c r="AK34" s="184"/>
      <c r="AL34" s="184"/>
      <c r="AM34" s="184"/>
      <c r="AN34" s="186"/>
      <c r="AO34" s="186"/>
      <c r="AP34" s="186"/>
      <c r="AQ34" s="186"/>
      <c r="AR34" s="186"/>
      <c r="AS34" s="186"/>
      <c r="AT34" s="186"/>
      <c r="AU34" s="186"/>
      <c r="AV34" s="186"/>
      <c r="AW34" s="186"/>
      <c r="AX34" s="186"/>
      <c r="AY34" s="186"/>
    </row>
    <row r="35" spans="1:51" ht="55.5" customHeight="1">
      <c r="A35" s="387" t="s">
        <v>477</v>
      </c>
      <c r="B35" s="387"/>
      <c r="C35" s="387"/>
      <c r="D35" s="387"/>
      <c r="E35" s="387"/>
      <c r="F35" s="387"/>
      <c r="G35" s="387"/>
      <c r="H35" s="387"/>
      <c r="I35" s="387"/>
      <c r="J35" s="387"/>
      <c r="K35" s="387"/>
      <c r="L35" s="387"/>
      <c r="M35" s="387"/>
      <c r="N35" s="387"/>
      <c r="O35" s="387"/>
      <c r="P35" s="387"/>
      <c r="Q35" s="144"/>
      <c r="R35" s="144"/>
      <c r="S35" s="144"/>
      <c r="T35" s="144"/>
      <c r="U35" s="144"/>
      <c r="AB35" s="83"/>
    </row>
    <row r="36" spans="1:51" ht="40.5" customHeight="1">
      <c r="A36" s="382" t="s">
        <v>478</v>
      </c>
      <c r="B36" s="382"/>
      <c r="C36" s="382"/>
      <c r="D36" s="382"/>
      <c r="E36" s="382"/>
      <c r="F36" s="382"/>
      <c r="G36" s="382"/>
      <c r="H36" s="382"/>
      <c r="I36" s="382"/>
      <c r="J36" s="382"/>
      <c r="K36" s="382"/>
      <c r="L36" s="382"/>
      <c r="M36" s="382"/>
      <c r="N36" s="382"/>
      <c r="O36" s="382"/>
      <c r="P36" s="382"/>
      <c r="Q36" s="176"/>
      <c r="R36" s="176"/>
      <c r="S36" s="176"/>
      <c r="T36" s="176"/>
      <c r="U36" s="176"/>
    </row>
    <row r="37" spans="1:51" ht="57.75" customHeight="1">
      <c r="A37" s="382" t="s">
        <v>479</v>
      </c>
      <c r="B37" s="382"/>
      <c r="C37" s="382"/>
      <c r="D37" s="382"/>
      <c r="E37" s="382"/>
      <c r="F37" s="382"/>
      <c r="G37" s="382"/>
      <c r="H37" s="382"/>
      <c r="I37" s="382"/>
      <c r="J37" s="382"/>
      <c r="K37" s="382"/>
      <c r="L37" s="382"/>
      <c r="M37" s="382"/>
      <c r="N37" s="382"/>
      <c r="O37" s="382"/>
      <c r="P37" s="382"/>
      <c r="Q37" s="176"/>
      <c r="R37" s="176"/>
      <c r="S37" s="176"/>
      <c r="T37" s="176"/>
      <c r="U37" s="176"/>
    </row>
    <row r="38" spans="1:51" ht="132.75" customHeight="1">
      <c r="A38" s="383" t="s">
        <v>483</v>
      </c>
      <c r="B38" s="383"/>
      <c r="C38" s="383"/>
      <c r="D38" s="383"/>
      <c r="E38" s="383"/>
      <c r="F38" s="383"/>
      <c r="G38" s="383"/>
      <c r="H38" s="383"/>
      <c r="I38" s="383"/>
      <c r="J38" s="383"/>
      <c r="K38" s="383"/>
      <c r="L38" s="383"/>
      <c r="M38" s="383"/>
      <c r="N38" s="383"/>
      <c r="O38" s="383"/>
      <c r="P38" s="383"/>
      <c r="Q38" s="176"/>
      <c r="R38" s="176"/>
      <c r="S38" s="176"/>
      <c r="T38" s="176"/>
      <c r="U38" s="176"/>
    </row>
    <row r="39" spans="1:51" ht="53.25" customHeight="1">
      <c r="A39" s="384"/>
      <c r="B39" s="384"/>
      <c r="C39" s="384"/>
      <c r="D39" s="384"/>
      <c r="E39" s="384"/>
      <c r="F39" s="384"/>
      <c r="G39" s="384"/>
      <c r="H39" s="384"/>
      <c r="I39" s="384"/>
      <c r="J39" s="384"/>
      <c r="K39" s="384"/>
      <c r="L39" s="384"/>
      <c r="M39" s="384"/>
      <c r="N39" s="384"/>
      <c r="O39" s="384"/>
      <c r="P39" s="384"/>
      <c r="Q39" s="92"/>
      <c r="R39" s="92"/>
      <c r="S39" s="92"/>
      <c r="T39" s="92"/>
      <c r="U39" s="92"/>
      <c r="V39" s="144"/>
    </row>
    <row r="40" spans="1:51">
      <c r="A40" s="385"/>
      <c r="B40" s="385"/>
      <c r="C40" s="385"/>
      <c r="D40" s="385"/>
      <c r="E40" s="385"/>
      <c r="F40" s="385"/>
      <c r="G40" s="385"/>
      <c r="H40" s="385"/>
      <c r="I40" s="385"/>
      <c r="J40" s="385"/>
      <c r="K40" s="385"/>
      <c r="L40" s="385"/>
      <c r="M40" s="385"/>
      <c r="N40" s="385"/>
      <c r="O40" s="385"/>
      <c r="P40" s="385"/>
      <c r="S40" s="87"/>
      <c r="T40" s="87"/>
      <c r="U40" s="87"/>
    </row>
    <row r="41" spans="1:51">
      <c r="B41" s="379"/>
      <c r="C41" s="379"/>
      <c r="D41" s="379"/>
      <c r="E41" s="379"/>
      <c r="F41" s="379"/>
      <c r="G41" s="379"/>
      <c r="H41" s="379"/>
      <c r="I41" s="379"/>
      <c r="J41" s="379"/>
      <c r="K41" s="379"/>
      <c r="L41" s="379"/>
      <c r="M41" s="379"/>
      <c r="N41" s="379"/>
      <c r="O41" s="379"/>
      <c r="P41" s="379"/>
      <c r="Q41" s="379"/>
      <c r="R41" s="379"/>
      <c r="S41" s="379"/>
      <c r="T41" s="379"/>
      <c r="U41" s="379"/>
      <c r="V41" s="379"/>
    </row>
    <row r="42" spans="1:51">
      <c r="B42" s="386"/>
      <c r="C42" s="386"/>
      <c r="D42" s="386"/>
      <c r="E42" s="386"/>
      <c r="F42" s="386"/>
      <c r="G42" s="386"/>
      <c r="H42" s="386"/>
      <c r="I42" s="386"/>
      <c r="J42" s="386"/>
      <c r="K42" s="386"/>
      <c r="L42" s="386"/>
      <c r="M42" s="386"/>
      <c r="N42" s="386"/>
      <c r="O42" s="386"/>
      <c r="P42" s="386"/>
      <c r="Q42" s="386"/>
      <c r="R42" s="386"/>
      <c r="S42" s="386"/>
      <c r="T42" s="386"/>
      <c r="U42" s="386"/>
      <c r="V42" s="386"/>
    </row>
    <row r="43" spans="1:51">
      <c r="B43" s="379"/>
      <c r="C43" s="379"/>
      <c r="D43" s="379"/>
      <c r="E43" s="379"/>
      <c r="F43" s="379"/>
      <c r="G43" s="379"/>
      <c r="H43" s="379"/>
      <c r="I43" s="379"/>
      <c r="J43" s="379"/>
      <c r="K43" s="379"/>
      <c r="L43" s="379"/>
      <c r="M43" s="379"/>
      <c r="N43" s="379"/>
      <c r="O43" s="379"/>
      <c r="P43" s="379"/>
      <c r="Q43" s="379"/>
      <c r="R43" s="379"/>
      <c r="S43" s="379"/>
      <c r="T43" s="379"/>
      <c r="U43" s="379"/>
      <c r="V43" s="379"/>
    </row>
    <row r="44" spans="1:51">
      <c r="B44" s="380"/>
      <c r="C44" s="380"/>
      <c r="D44" s="380"/>
      <c r="E44" s="380"/>
      <c r="F44" s="380"/>
      <c r="G44" s="380"/>
      <c r="H44" s="380"/>
      <c r="I44" s="380"/>
      <c r="J44" s="380"/>
      <c r="K44" s="380"/>
      <c r="L44" s="380"/>
      <c r="M44" s="380"/>
      <c r="N44" s="380"/>
      <c r="O44" s="380"/>
      <c r="P44" s="380"/>
      <c r="Q44" s="380"/>
      <c r="R44" s="380"/>
      <c r="S44" s="380"/>
      <c r="T44" s="380"/>
      <c r="U44" s="380"/>
      <c r="V44" s="380"/>
    </row>
    <row r="45" spans="1:51">
      <c r="B45" s="112"/>
      <c r="C45" s="87"/>
      <c r="D45" s="87"/>
      <c r="E45" s="87"/>
      <c r="F45" s="87"/>
      <c r="G45" s="87"/>
      <c r="H45" s="87"/>
      <c r="I45" s="87"/>
      <c r="J45" s="87"/>
      <c r="K45" s="87"/>
      <c r="L45" s="87"/>
      <c r="M45" s="87"/>
      <c r="N45" s="87"/>
      <c r="S45" s="87"/>
      <c r="T45" s="87"/>
      <c r="U45" s="87"/>
    </row>
    <row r="46" spans="1:51">
      <c r="B46" s="381"/>
      <c r="C46" s="381"/>
      <c r="D46" s="381"/>
      <c r="E46" s="381"/>
      <c r="F46" s="381"/>
      <c r="G46" s="381"/>
      <c r="H46" s="381"/>
      <c r="I46" s="381"/>
      <c r="J46" s="381"/>
      <c r="K46" s="381"/>
      <c r="L46" s="381"/>
      <c r="M46" s="381"/>
      <c r="N46" s="381"/>
      <c r="O46" s="381"/>
      <c r="P46" s="381"/>
      <c r="Q46" s="381"/>
      <c r="R46" s="381"/>
      <c r="S46" s="381"/>
      <c r="T46" s="381"/>
      <c r="U46" s="381"/>
      <c r="V46" s="381"/>
    </row>
    <row r="47" spans="1:51">
      <c r="E47" s="20"/>
      <c r="F47" s="20"/>
      <c r="G47" s="20"/>
      <c r="H47" s="206"/>
    </row>
  </sheetData>
  <mergeCells count="53">
    <mergeCell ref="AE3:AH3"/>
    <mergeCell ref="B43:V43"/>
    <mergeCell ref="B44:V44"/>
    <mergeCell ref="B46:V46"/>
    <mergeCell ref="A36:P36"/>
    <mergeCell ref="A37:P37"/>
    <mergeCell ref="A38:P38"/>
    <mergeCell ref="A39:P39"/>
    <mergeCell ref="A40:P40"/>
    <mergeCell ref="B41:V41"/>
    <mergeCell ref="B42:V42"/>
    <mergeCell ref="A35:P35"/>
    <mergeCell ref="F13:G14"/>
    <mergeCell ref="K14:M14"/>
    <mergeCell ref="O13:O15"/>
    <mergeCell ref="P14:Q14"/>
    <mergeCell ref="B13:B15"/>
    <mergeCell ref="D13:D15"/>
    <mergeCell ref="CQ13:CQ15"/>
    <mergeCell ref="C13:C15"/>
    <mergeCell ref="A13:A15"/>
    <mergeCell ref="N13:N15"/>
    <mergeCell ref="E13:E15"/>
    <mergeCell ref="CL14:CP14"/>
    <mergeCell ref="AI13:CP13"/>
    <mergeCell ref="AX14:BB14"/>
    <mergeCell ref="H13:M13"/>
    <mergeCell ref="H14:J14"/>
    <mergeCell ref="AS14:AW14"/>
    <mergeCell ref="CG14:CK14"/>
    <mergeCell ref="AI14:AM14"/>
    <mergeCell ref="AN14:AR14"/>
    <mergeCell ref="A4:AH4"/>
    <mergeCell ref="A10:AH10"/>
    <mergeCell ref="A11:AH11"/>
    <mergeCell ref="A9:AH9"/>
    <mergeCell ref="A5:AH5"/>
    <mergeCell ref="A6:AH6"/>
    <mergeCell ref="A7:AH7"/>
    <mergeCell ref="A8:AH8"/>
    <mergeCell ref="T13:U14"/>
    <mergeCell ref="BC14:BG14"/>
    <mergeCell ref="BH14:BL14"/>
    <mergeCell ref="R14:S14"/>
    <mergeCell ref="P13:S13"/>
    <mergeCell ref="Y14:AC14"/>
    <mergeCell ref="AD14:AH14"/>
    <mergeCell ref="Y13:AH13"/>
    <mergeCell ref="BM14:BQ14"/>
    <mergeCell ref="BR14:BV14"/>
    <mergeCell ref="BW14:CA14"/>
    <mergeCell ref="CB14:CF14"/>
    <mergeCell ref="V13:X14"/>
  </mergeCells>
  <phoneticPr fontId="13" type="noConversion"/>
  <printOptions horizontalCentered="1"/>
  <pageMargins left="0.70866141732283472" right="0.70866141732283472" top="0.74803149606299213" bottom="0.74803149606299213" header="0.31496062992125984" footer="0.31496062992125984"/>
  <pageSetup paperSize="8" scale="50" fitToWidth="2" orientation="landscape" r:id="rId1"/>
  <headerFooter differentFirst="1">
    <oddHeader>&amp;C&amp;P</oddHeader>
  </headerFooter>
  <colBreaks count="1" manualBreakCount="1">
    <brk id="34" max="29" man="1"/>
  </colBreaks>
</worksheet>
</file>

<file path=xl/worksheets/sheet7.xml><?xml version="1.0" encoding="utf-8"?>
<worksheet xmlns="http://schemas.openxmlformats.org/spreadsheetml/2006/main" xmlns:r="http://schemas.openxmlformats.org/officeDocument/2006/relationships">
  <sheetPr>
    <tabColor theme="0"/>
    <pageSetUpPr fitToPage="1"/>
  </sheetPr>
  <dimension ref="A1:BV507"/>
  <sheetViews>
    <sheetView topLeftCell="AD3" zoomScaleNormal="100" zoomScaleSheetLayoutView="80" workbookViewId="0">
      <selection activeCell="AQ5" sqref="AQ5"/>
    </sheetView>
  </sheetViews>
  <sheetFormatPr defaultRowHeight="15.75"/>
  <cols>
    <col min="1" max="1" width="10.875" style="1" customWidth="1"/>
    <col min="2" max="2" width="36.875" style="1" bestFit="1" customWidth="1"/>
    <col min="3" max="3" width="20.125" style="1" customWidth="1"/>
    <col min="4" max="4" width="7.625" style="1" customWidth="1"/>
    <col min="5" max="5" width="7.25" style="1" customWidth="1"/>
    <col min="6" max="6" width="13" style="1" customWidth="1"/>
    <col min="7" max="7" width="14.375" style="1" customWidth="1"/>
    <col min="8" max="8" width="16" style="1" customWidth="1"/>
    <col min="9" max="10" width="19" style="1" customWidth="1"/>
    <col min="11" max="11" width="8.375" style="1" customWidth="1"/>
    <col min="12" max="12" width="7.5" style="2" customWidth="1"/>
    <col min="13" max="13" width="9.5" style="2" customWidth="1"/>
    <col min="14" max="14" width="8.75" style="2" customWidth="1"/>
    <col min="15" max="15" width="9.25" style="2" customWidth="1"/>
    <col min="16" max="16" width="7" style="2" customWidth="1"/>
    <col min="17" max="20" width="9.25" style="2" customWidth="1"/>
    <col min="21" max="21" width="11.25" style="2" customWidth="1"/>
    <col min="22" max="22" width="12.375" style="2" customWidth="1"/>
    <col min="23" max="23" width="11.75" style="87" customWidth="1"/>
    <col min="24" max="24" width="12.25" style="87" customWidth="1"/>
    <col min="25" max="25" width="13.75" style="2" customWidth="1"/>
    <col min="26" max="26" width="15.375" style="2" customWidth="1"/>
    <col min="27" max="27" width="14.125" style="2" customWidth="1"/>
    <col min="28" max="28" width="15.875" style="87" customWidth="1"/>
    <col min="29" max="34" width="16.625" style="2" customWidth="1"/>
    <col min="35" max="38" width="16.625" style="87" customWidth="1"/>
    <col min="39" max="40" width="16.625" style="2" customWidth="1"/>
    <col min="41" max="41" width="19.5" style="2" customWidth="1"/>
    <col min="42" max="42" width="7.25" style="2" customWidth="1"/>
    <col min="43" max="43" width="9.875" style="2" customWidth="1"/>
    <col min="44" max="44" width="7.125" style="2" customWidth="1"/>
    <col min="45" max="45" width="6" style="1" customWidth="1"/>
    <col min="46" max="46" width="8.375" style="1" customWidth="1"/>
    <col min="47" max="47" width="5.625" style="1" customWidth="1"/>
    <col min="48" max="48" width="7.375" style="1" customWidth="1"/>
    <col min="49" max="49" width="10" style="1" customWidth="1"/>
    <col min="50" max="50" width="7.875" style="1" customWidth="1"/>
    <col min="51" max="51" width="6.75" style="1" customWidth="1"/>
    <col min="52" max="52" width="9" style="1" customWidth="1"/>
    <col min="53" max="53" width="6.125" style="1" customWidth="1"/>
    <col min="54" max="54" width="6.75" style="1" customWidth="1"/>
    <col min="55" max="55" width="9.375" style="1" customWidth="1"/>
    <col min="56" max="56" width="7.375" style="1" customWidth="1"/>
    <col min="57" max="63" width="7.25" style="1" customWidth="1"/>
    <col min="64" max="64" width="8.625" style="1" customWidth="1"/>
    <col min="65" max="65" width="6.125" style="1" customWidth="1"/>
    <col min="66" max="66" width="6.875" style="1" customWidth="1"/>
    <col min="67" max="67" width="9.625" style="1" customWidth="1"/>
    <col min="68" max="68" width="6.75" style="1" customWidth="1"/>
    <col min="69" max="69" width="7.75" style="1" customWidth="1"/>
    <col min="70" max="16384" width="9" style="1"/>
  </cols>
  <sheetData>
    <row r="1" spans="1:74" ht="18.75">
      <c r="A1" s="2"/>
      <c r="B1" s="2"/>
      <c r="C1" s="2"/>
      <c r="D1" s="2"/>
      <c r="E1" s="2"/>
      <c r="F1" s="2"/>
      <c r="G1" s="2"/>
      <c r="H1" s="2"/>
      <c r="I1" s="2"/>
      <c r="J1" s="87"/>
      <c r="K1" s="2"/>
      <c r="AO1" s="23" t="s">
        <v>307</v>
      </c>
      <c r="AS1" s="2"/>
      <c r="AT1" s="2"/>
      <c r="AU1" s="2"/>
      <c r="AV1" s="2"/>
      <c r="AW1" s="2"/>
    </row>
    <row r="2" spans="1:74" ht="18.75">
      <c r="A2" s="2"/>
      <c r="B2" s="2"/>
      <c r="C2" s="2"/>
      <c r="D2" s="2"/>
      <c r="E2" s="2"/>
      <c r="F2" s="2"/>
      <c r="G2" s="2"/>
      <c r="H2" s="2"/>
      <c r="I2" s="2"/>
      <c r="J2" s="87"/>
      <c r="K2" s="2"/>
      <c r="AO2" s="14" t="s">
        <v>1</v>
      </c>
      <c r="AS2" s="2"/>
      <c r="AT2" s="2"/>
      <c r="AU2" s="2"/>
      <c r="AV2" s="2"/>
      <c r="AW2" s="2"/>
    </row>
    <row r="3" spans="1:74" ht="18.75">
      <c r="A3" s="2"/>
      <c r="B3" s="2"/>
      <c r="C3" s="2"/>
      <c r="D3" s="2"/>
      <c r="E3" s="2"/>
      <c r="F3" s="2"/>
      <c r="G3" s="2"/>
      <c r="H3" s="2"/>
      <c r="I3" s="2"/>
      <c r="J3" s="87"/>
      <c r="K3" s="2"/>
      <c r="AH3" s="87"/>
      <c r="AM3" s="189"/>
      <c r="AN3" s="348" t="s">
        <v>658</v>
      </c>
      <c r="AO3" s="348"/>
      <c r="AP3" s="216"/>
      <c r="AQ3" s="216"/>
      <c r="AS3" s="2"/>
      <c r="AT3" s="2"/>
      <c r="AU3" s="2"/>
      <c r="AV3" s="2"/>
      <c r="AW3" s="2"/>
    </row>
    <row r="4" spans="1:74" ht="18.75">
      <c r="A4" s="368" t="s">
        <v>375</v>
      </c>
      <c r="B4" s="368"/>
      <c r="C4" s="368"/>
      <c r="D4" s="368"/>
      <c r="E4" s="368"/>
      <c r="F4" s="368"/>
      <c r="G4" s="368"/>
      <c r="H4" s="368"/>
      <c r="I4" s="368"/>
      <c r="J4" s="368"/>
      <c r="K4" s="368"/>
      <c r="L4" s="368"/>
      <c r="M4" s="368"/>
      <c r="N4" s="368"/>
      <c r="O4" s="368"/>
      <c r="P4" s="368"/>
      <c r="Q4" s="368"/>
      <c r="R4" s="368"/>
      <c r="S4" s="368"/>
      <c r="T4" s="368"/>
      <c r="U4" s="368"/>
      <c r="V4" s="368"/>
      <c r="W4" s="368"/>
      <c r="X4" s="368"/>
      <c r="Y4" s="368"/>
      <c r="Z4" s="368"/>
      <c r="AA4" s="368"/>
      <c r="AB4" s="368"/>
      <c r="AC4" s="368"/>
      <c r="AD4" s="368"/>
      <c r="AE4" s="368"/>
      <c r="AF4" s="368"/>
      <c r="AG4" s="368"/>
      <c r="AH4" s="368"/>
      <c r="AI4" s="368"/>
      <c r="AJ4" s="368"/>
      <c r="AK4" s="368"/>
      <c r="AL4" s="368"/>
      <c r="AM4" s="368"/>
      <c r="AN4" s="368"/>
      <c r="AO4" s="368"/>
      <c r="AP4" s="87"/>
      <c r="AQ4" s="87"/>
      <c r="AR4" s="87"/>
      <c r="AS4" s="87"/>
      <c r="AT4" s="87"/>
      <c r="AU4" s="87"/>
      <c r="AV4" s="87"/>
      <c r="AW4" s="87"/>
    </row>
    <row r="5" spans="1:74" ht="21" customHeight="1">
      <c r="A5" s="101"/>
      <c r="B5" s="101"/>
      <c r="C5" s="101"/>
      <c r="D5" s="101"/>
      <c r="E5" s="101"/>
      <c r="F5" s="101"/>
      <c r="G5" s="101"/>
      <c r="H5" s="101"/>
      <c r="I5" s="101"/>
      <c r="J5" s="104"/>
      <c r="K5" s="101"/>
      <c r="L5" s="101"/>
      <c r="M5" s="101"/>
      <c r="N5" s="101"/>
      <c r="O5" s="101"/>
      <c r="P5" s="101"/>
      <c r="Q5" s="101"/>
      <c r="R5" s="101"/>
      <c r="S5" s="101"/>
      <c r="T5" s="101"/>
      <c r="U5" s="101"/>
      <c r="V5" s="101"/>
      <c r="W5" s="101"/>
      <c r="X5" s="101"/>
      <c r="Y5" s="101"/>
      <c r="Z5" s="101"/>
      <c r="AA5" s="101"/>
      <c r="AB5" s="105"/>
      <c r="AC5" s="101"/>
      <c r="AD5" s="101"/>
      <c r="AE5" s="101"/>
      <c r="AF5" s="101"/>
      <c r="AG5" s="101"/>
      <c r="AH5" s="101"/>
      <c r="AI5" s="193"/>
      <c r="AJ5" s="193"/>
      <c r="AK5" s="193"/>
      <c r="AL5" s="193"/>
      <c r="AM5" s="101"/>
      <c r="AN5" s="101"/>
      <c r="AO5" s="101"/>
      <c r="AP5" s="35"/>
      <c r="AQ5" s="35"/>
      <c r="AR5" s="35"/>
      <c r="AS5" s="35"/>
      <c r="AT5" s="35"/>
      <c r="AU5" s="35"/>
      <c r="AV5" s="35"/>
      <c r="AW5" s="35"/>
      <c r="AX5" s="35"/>
      <c r="AY5" s="35"/>
      <c r="AZ5" s="35"/>
      <c r="BA5" s="35"/>
      <c r="BB5" s="35"/>
      <c r="BC5" s="35"/>
      <c r="BD5" s="35"/>
      <c r="BE5" s="35"/>
      <c r="BF5" s="35"/>
      <c r="BG5" s="35"/>
      <c r="BH5" s="35"/>
      <c r="BI5" s="35"/>
      <c r="BJ5" s="35"/>
      <c r="BK5" s="35"/>
      <c r="BL5" s="35"/>
      <c r="BM5" s="35"/>
      <c r="BN5" s="35"/>
      <c r="BO5" s="35"/>
      <c r="BP5" s="35"/>
      <c r="BQ5" s="35"/>
      <c r="BR5" s="35"/>
      <c r="BS5" s="35"/>
      <c r="BT5" s="35"/>
    </row>
    <row r="6" spans="1:74" s="189" customFormat="1" ht="18.75">
      <c r="A6" s="352" t="s">
        <v>779</v>
      </c>
      <c r="B6" s="352"/>
      <c r="C6" s="352"/>
      <c r="D6" s="352"/>
      <c r="E6" s="352"/>
      <c r="F6" s="352"/>
      <c r="G6" s="352"/>
      <c r="H6" s="352"/>
      <c r="I6" s="352"/>
      <c r="J6" s="352"/>
      <c r="K6" s="352"/>
      <c r="L6" s="352"/>
      <c r="M6" s="352"/>
      <c r="N6" s="352"/>
      <c r="O6" s="352"/>
      <c r="P6" s="352"/>
      <c r="Q6" s="352"/>
      <c r="R6" s="352"/>
      <c r="S6" s="352"/>
      <c r="T6" s="352"/>
      <c r="U6" s="352"/>
      <c r="V6" s="352"/>
      <c r="W6" s="352"/>
      <c r="X6" s="352"/>
      <c r="Y6" s="352"/>
      <c r="Z6" s="352"/>
      <c r="AA6" s="352"/>
      <c r="AB6" s="352"/>
      <c r="AC6" s="352"/>
      <c r="AD6" s="352"/>
      <c r="AE6" s="352"/>
      <c r="AF6" s="352"/>
      <c r="AG6" s="352"/>
      <c r="AH6" s="352"/>
      <c r="AI6" s="352"/>
      <c r="AJ6" s="352"/>
      <c r="AK6" s="352"/>
      <c r="AL6" s="352"/>
      <c r="AM6" s="352"/>
      <c r="AN6" s="352"/>
      <c r="AO6" s="352"/>
      <c r="AP6" s="337"/>
      <c r="AQ6" s="337"/>
      <c r="AR6" s="337"/>
      <c r="AS6" s="337"/>
      <c r="AT6" s="337"/>
      <c r="AU6" s="337"/>
      <c r="AV6" s="337"/>
      <c r="AW6" s="337"/>
      <c r="AX6" s="337"/>
      <c r="AY6" s="337"/>
      <c r="AZ6" s="337"/>
      <c r="BA6" s="337"/>
      <c r="BB6" s="337"/>
      <c r="BC6" s="337"/>
      <c r="BD6" s="337"/>
      <c r="BE6" s="337"/>
      <c r="BF6" s="337"/>
      <c r="BG6" s="337"/>
      <c r="BH6" s="337"/>
      <c r="BI6" s="337"/>
      <c r="BJ6" s="337"/>
      <c r="BK6" s="337"/>
      <c r="BL6" s="337"/>
      <c r="BM6" s="337"/>
      <c r="BN6" s="337"/>
      <c r="BO6" s="337"/>
      <c r="BP6" s="337"/>
      <c r="BQ6" s="337"/>
      <c r="BR6" s="337"/>
      <c r="BS6" s="337"/>
      <c r="BT6" s="337"/>
      <c r="BU6" s="337"/>
      <c r="BV6" s="337"/>
    </row>
    <row r="7" spans="1:74" s="189" customFormat="1">
      <c r="A7" s="353" t="s">
        <v>299</v>
      </c>
      <c r="B7" s="353"/>
      <c r="C7" s="353"/>
      <c r="D7" s="353"/>
      <c r="E7" s="353"/>
      <c r="F7" s="353"/>
      <c r="G7" s="353"/>
      <c r="H7" s="353"/>
      <c r="I7" s="353"/>
      <c r="J7" s="353"/>
      <c r="K7" s="353"/>
      <c r="L7" s="353"/>
      <c r="M7" s="353"/>
      <c r="N7" s="353"/>
      <c r="O7" s="353"/>
      <c r="P7" s="353"/>
      <c r="Q7" s="353"/>
      <c r="R7" s="353"/>
      <c r="S7" s="353"/>
      <c r="T7" s="353"/>
      <c r="U7" s="353"/>
      <c r="V7" s="353"/>
      <c r="W7" s="353"/>
      <c r="X7" s="353"/>
      <c r="Y7" s="353"/>
      <c r="Z7" s="353"/>
      <c r="AA7" s="353"/>
      <c r="AB7" s="353"/>
      <c r="AC7" s="353"/>
      <c r="AD7" s="353"/>
      <c r="AE7" s="353"/>
      <c r="AF7" s="353"/>
      <c r="AG7" s="353"/>
      <c r="AH7" s="353"/>
      <c r="AI7" s="353"/>
      <c r="AJ7" s="353"/>
      <c r="AK7" s="353"/>
      <c r="AL7" s="353"/>
      <c r="AM7" s="353"/>
      <c r="AN7" s="353"/>
      <c r="AO7" s="353"/>
      <c r="AP7" s="229"/>
      <c r="AQ7" s="229"/>
      <c r="AR7" s="229"/>
      <c r="AS7" s="229"/>
      <c r="AT7" s="229"/>
      <c r="AU7" s="229"/>
      <c r="AV7" s="229"/>
      <c r="AW7" s="229"/>
      <c r="AX7" s="229"/>
      <c r="AY7" s="229"/>
      <c r="AZ7" s="229"/>
      <c r="BA7" s="229"/>
      <c r="BB7" s="229"/>
      <c r="BC7" s="229"/>
      <c r="BD7" s="229"/>
      <c r="BE7" s="229"/>
      <c r="BF7" s="229"/>
      <c r="BG7" s="229"/>
      <c r="BH7" s="229"/>
      <c r="BI7" s="229"/>
      <c r="BJ7" s="229"/>
      <c r="BK7" s="229"/>
      <c r="BL7" s="229"/>
      <c r="BM7" s="229"/>
      <c r="BN7" s="229"/>
      <c r="BO7" s="229"/>
      <c r="BP7" s="229"/>
      <c r="BQ7" s="229"/>
      <c r="BR7" s="229"/>
      <c r="BS7" s="229"/>
      <c r="BT7" s="229"/>
      <c r="BU7" s="229"/>
      <c r="BV7" s="229"/>
    </row>
    <row r="8" spans="1:74" s="189" customFormat="1" ht="18.75">
      <c r="AN8" s="248"/>
    </row>
    <row r="9" spans="1:74" s="189" customFormat="1" ht="18.75">
      <c r="A9" s="344" t="s">
        <v>780</v>
      </c>
      <c r="B9" s="344"/>
      <c r="C9" s="344"/>
      <c r="D9" s="344"/>
      <c r="E9" s="344"/>
      <c r="F9" s="344"/>
      <c r="G9" s="344"/>
      <c r="H9" s="344"/>
      <c r="I9" s="344"/>
      <c r="J9" s="344"/>
      <c r="K9" s="344"/>
      <c r="L9" s="344"/>
      <c r="M9" s="344"/>
      <c r="N9" s="344"/>
      <c r="O9" s="344"/>
      <c r="P9" s="344"/>
      <c r="Q9" s="344"/>
      <c r="R9" s="344"/>
      <c r="S9" s="344"/>
      <c r="T9" s="344"/>
      <c r="U9" s="344"/>
      <c r="V9" s="344"/>
      <c r="W9" s="344"/>
      <c r="X9" s="344"/>
      <c r="Y9" s="344"/>
      <c r="Z9" s="344"/>
      <c r="AA9" s="344"/>
      <c r="AB9" s="344"/>
      <c r="AC9" s="344"/>
      <c r="AD9" s="344"/>
      <c r="AE9" s="344"/>
      <c r="AF9" s="344"/>
      <c r="AG9" s="344"/>
      <c r="AH9" s="344"/>
      <c r="AI9" s="344"/>
      <c r="AJ9" s="344"/>
      <c r="AK9" s="344"/>
      <c r="AL9" s="344"/>
      <c r="AM9" s="344"/>
      <c r="AN9" s="344"/>
      <c r="AO9" s="344"/>
      <c r="AP9" s="338"/>
      <c r="AQ9" s="338"/>
      <c r="AR9" s="338"/>
      <c r="AS9" s="338"/>
      <c r="AT9" s="338"/>
      <c r="AU9" s="338"/>
      <c r="AV9" s="338"/>
      <c r="AW9" s="338"/>
      <c r="AX9" s="338"/>
      <c r="AY9" s="338"/>
      <c r="AZ9" s="338"/>
      <c r="BA9" s="338"/>
      <c r="BB9" s="338"/>
      <c r="BC9" s="338"/>
      <c r="BD9" s="338"/>
      <c r="BE9" s="338"/>
      <c r="BF9" s="338"/>
      <c r="BG9" s="338"/>
      <c r="BH9" s="338"/>
      <c r="BI9" s="338"/>
      <c r="BJ9" s="338"/>
      <c r="BK9" s="338"/>
      <c r="BL9" s="338"/>
      <c r="BM9" s="338"/>
      <c r="BN9" s="338"/>
      <c r="BO9" s="338"/>
      <c r="BP9" s="338"/>
      <c r="BQ9" s="338"/>
      <c r="BR9" s="338"/>
      <c r="BS9" s="338"/>
    </row>
    <row r="10" spans="1:74" s="189" customFormat="1" ht="18.75">
      <c r="A10" s="339"/>
      <c r="B10" s="339"/>
      <c r="C10" s="339"/>
      <c r="D10" s="339"/>
      <c r="E10" s="339"/>
      <c r="F10" s="339"/>
      <c r="G10" s="339"/>
      <c r="H10" s="339"/>
      <c r="I10" s="339"/>
      <c r="J10" s="339"/>
      <c r="K10" s="339"/>
      <c r="L10" s="339"/>
      <c r="M10" s="339"/>
      <c r="N10" s="339"/>
      <c r="O10" s="339"/>
      <c r="P10" s="339"/>
      <c r="Q10" s="339"/>
      <c r="R10" s="339"/>
      <c r="S10" s="339"/>
      <c r="T10" s="339"/>
      <c r="U10" s="339"/>
      <c r="V10" s="339"/>
      <c r="W10" s="339"/>
      <c r="X10" s="339"/>
      <c r="Y10" s="339"/>
      <c r="Z10" s="339"/>
      <c r="AA10" s="339"/>
      <c r="AB10" s="339"/>
      <c r="AC10" s="339"/>
      <c r="AD10" s="339"/>
      <c r="AE10" s="339"/>
      <c r="AF10" s="339"/>
      <c r="AG10" s="339"/>
      <c r="AH10" s="339"/>
      <c r="AI10" s="339"/>
      <c r="AJ10" s="339"/>
      <c r="AK10" s="339"/>
      <c r="AL10" s="339"/>
      <c r="AM10" s="339"/>
      <c r="AN10" s="339"/>
      <c r="AO10" s="339"/>
      <c r="AP10" s="338"/>
      <c r="AQ10" s="338"/>
      <c r="AR10" s="338"/>
      <c r="AS10" s="338"/>
      <c r="AT10" s="338"/>
      <c r="AU10" s="338"/>
      <c r="AV10" s="338"/>
      <c r="AW10" s="338"/>
      <c r="AX10" s="338"/>
      <c r="AY10" s="338"/>
      <c r="AZ10" s="338"/>
      <c r="BA10" s="338"/>
      <c r="BB10" s="338"/>
      <c r="BC10" s="338"/>
      <c r="BD10" s="338"/>
      <c r="BE10" s="338"/>
      <c r="BF10" s="338"/>
      <c r="BG10" s="338"/>
      <c r="BH10" s="338"/>
      <c r="BI10" s="338"/>
      <c r="BJ10" s="338"/>
      <c r="BK10" s="338"/>
      <c r="BL10" s="338"/>
      <c r="BM10" s="338"/>
      <c r="BN10" s="338"/>
      <c r="BO10" s="338"/>
      <c r="BP10" s="338"/>
      <c r="BQ10" s="338"/>
      <c r="BR10" s="338"/>
      <c r="BS10" s="338"/>
    </row>
    <row r="11" spans="1:74" s="189" customFormat="1" ht="18.75">
      <c r="A11" s="344" t="s">
        <v>778</v>
      </c>
      <c r="B11" s="344"/>
      <c r="C11" s="344"/>
      <c r="D11" s="344"/>
      <c r="E11" s="344"/>
      <c r="F11" s="344"/>
      <c r="G11" s="344"/>
      <c r="H11" s="344"/>
      <c r="I11" s="344"/>
      <c r="J11" s="344"/>
      <c r="K11" s="344"/>
      <c r="L11" s="344"/>
      <c r="M11" s="344"/>
      <c r="N11" s="344"/>
      <c r="O11" s="344"/>
      <c r="P11" s="344"/>
      <c r="Q11" s="344"/>
      <c r="R11" s="344"/>
      <c r="S11" s="344"/>
      <c r="T11" s="344"/>
      <c r="U11" s="344"/>
      <c r="V11" s="344"/>
      <c r="W11" s="344"/>
      <c r="X11" s="344"/>
      <c r="Y11" s="344"/>
      <c r="Z11" s="344"/>
      <c r="AA11" s="344"/>
      <c r="AB11" s="344"/>
      <c r="AC11" s="344"/>
      <c r="AD11" s="344"/>
      <c r="AE11" s="344"/>
      <c r="AF11" s="344"/>
      <c r="AG11" s="344"/>
      <c r="AH11" s="344"/>
      <c r="AI11" s="344"/>
      <c r="AJ11" s="344"/>
      <c r="AK11" s="344"/>
      <c r="AL11" s="344"/>
      <c r="AM11" s="344"/>
      <c r="AN11" s="344"/>
      <c r="AO11" s="344"/>
      <c r="AP11" s="312"/>
      <c r="AQ11" s="312"/>
      <c r="AR11" s="312"/>
      <c r="AS11" s="312"/>
      <c r="AT11" s="312"/>
      <c r="AU11" s="312"/>
      <c r="AV11" s="312"/>
      <c r="AW11" s="312"/>
      <c r="AX11" s="312"/>
      <c r="AY11" s="312"/>
      <c r="AZ11" s="312"/>
      <c r="BA11" s="312"/>
      <c r="BB11" s="312"/>
      <c r="BC11" s="312"/>
      <c r="BD11" s="312"/>
      <c r="BE11" s="312"/>
      <c r="BF11" s="312"/>
      <c r="BG11" s="312"/>
      <c r="BH11" s="312"/>
      <c r="BI11" s="312"/>
      <c r="BJ11" s="312"/>
      <c r="BK11" s="312"/>
      <c r="BL11" s="312"/>
      <c r="BM11" s="312"/>
      <c r="BN11" s="312"/>
      <c r="BO11" s="312"/>
      <c r="BP11" s="312"/>
      <c r="BQ11" s="312"/>
      <c r="BR11" s="312"/>
      <c r="BS11" s="312"/>
      <c r="BT11" s="312"/>
      <c r="BU11" s="312"/>
      <c r="BV11" s="312"/>
    </row>
    <row r="12" spans="1:74">
      <c r="A12" s="371" t="s">
        <v>650</v>
      </c>
      <c r="B12" s="371"/>
      <c r="C12" s="371"/>
      <c r="D12" s="371"/>
      <c r="E12" s="371"/>
      <c r="F12" s="371"/>
      <c r="G12" s="371"/>
      <c r="H12" s="371"/>
      <c r="I12" s="371"/>
      <c r="J12" s="371"/>
      <c r="K12" s="371"/>
      <c r="L12" s="371"/>
      <c r="M12" s="371"/>
      <c r="N12" s="371"/>
      <c r="O12" s="371"/>
      <c r="P12" s="371"/>
      <c r="Q12" s="371"/>
      <c r="R12" s="371"/>
      <c r="S12" s="371"/>
      <c r="T12" s="371"/>
      <c r="U12" s="371"/>
      <c r="V12" s="371"/>
      <c r="W12" s="371"/>
      <c r="X12" s="371"/>
      <c r="Y12" s="371"/>
      <c r="Z12" s="371"/>
      <c r="AA12" s="371"/>
      <c r="AB12" s="371"/>
      <c r="AC12" s="371"/>
      <c r="AD12" s="371"/>
      <c r="AE12" s="371"/>
      <c r="AF12" s="371"/>
      <c r="AG12" s="371"/>
      <c r="AH12" s="371"/>
      <c r="AI12" s="371"/>
      <c r="AJ12" s="371"/>
      <c r="AK12" s="371"/>
      <c r="AL12" s="371"/>
      <c r="AM12" s="371"/>
      <c r="AN12" s="371"/>
      <c r="AO12" s="371"/>
      <c r="AP12" s="17"/>
      <c r="AQ12" s="17"/>
      <c r="AR12" s="17"/>
      <c r="AS12" s="17"/>
      <c r="AT12" s="17"/>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c r="BT12" s="17"/>
      <c r="BU12" s="17"/>
      <c r="BV12" s="17"/>
    </row>
    <row r="13" spans="1:74" ht="15.75" customHeight="1">
      <c r="A13" s="397"/>
      <c r="B13" s="397"/>
      <c r="C13" s="397"/>
      <c r="D13" s="397"/>
      <c r="E13" s="397"/>
      <c r="F13" s="397"/>
      <c r="G13" s="397"/>
      <c r="H13" s="397"/>
      <c r="I13" s="397"/>
      <c r="J13" s="397"/>
      <c r="K13" s="397"/>
      <c r="L13" s="397"/>
      <c r="M13" s="397"/>
      <c r="N13" s="397"/>
      <c r="O13" s="397"/>
      <c r="P13" s="397"/>
      <c r="Q13" s="397"/>
      <c r="R13" s="397"/>
      <c r="S13" s="397"/>
      <c r="T13" s="397"/>
      <c r="U13" s="397"/>
      <c r="V13" s="397"/>
      <c r="W13" s="397"/>
      <c r="X13" s="397"/>
      <c r="Y13" s="397"/>
      <c r="Z13" s="397"/>
      <c r="AA13" s="397"/>
      <c r="AB13" s="397"/>
      <c r="AC13" s="397"/>
      <c r="AD13" s="397"/>
      <c r="AE13" s="397"/>
      <c r="AF13" s="397"/>
      <c r="AG13" s="397"/>
      <c r="AH13" s="397"/>
      <c r="AI13" s="397"/>
      <c r="AJ13" s="397"/>
      <c r="AK13" s="397"/>
      <c r="AL13" s="397"/>
      <c r="AM13" s="397"/>
      <c r="AN13" s="397"/>
      <c r="AO13" s="18"/>
      <c r="AS13" s="2"/>
      <c r="AT13" s="2"/>
      <c r="AU13" s="2"/>
      <c r="AV13" s="2"/>
      <c r="AW13" s="2"/>
      <c r="AX13" s="2"/>
      <c r="AY13" s="2"/>
      <c r="AZ13" s="2"/>
      <c r="BA13" s="2"/>
      <c r="BB13" s="2"/>
      <c r="BC13" s="2"/>
      <c r="BD13" s="2"/>
      <c r="BE13" s="2"/>
      <c r="BF13" s="2"/>
      <c r="BG13" s="2"/>
      <c r="BH13" s="2"/>
      <c r="BI13" s="2"/>
      <c r="BJ13" s="2"/>
      <c r="BK13" s="2"/>
      <c r="BL13" s="2"/>
      <c r="BM13" s="2"/>
      <c r="BN13" s="2"/>
      <c r="BO13" s="2"/>
      <c r="BP13" s="2"/>
      <c r="BQ13" s="2"/>
    </row>
    <row r="14" spans="1:74" ht="72.75" customHeight="1">
      <c r="A14" s="395" t="s">
        <v>167</v>
      </c>
      <c r="B14" s="395" t="s">
        <v>31</v>
      </c>
      <c r="C14" s="395" t="s">
        <v>4</v>
      </c>
      <c r="D14" s="396" t="s">
        <v>168</v>
      </c>
      <c r="E14" s="396" t="s">
        <v>172</v>
      </c>
      <c r="F14" s="395" t="s">
        <v>173</v>
      </c>
      <c r="G14" s="395"/>
      <c r="H14" s="401" t="s">
        <v>492</v>
      </c>
      <c r="I14" s="401"/>
      <c r="J14" s="391" t="s">
        <v>781</v>
      </c>
      <c r="K14" s="388" t="s">
        <v>199</v>
      </c>
      <c r="L14" s="389"/>
      <c r="M14" s="389"/>
      <c r="N14" s="389"/>
      <c r="O14" s="389"/>
      <c r="P14" s="389"/>
      <c r="Q14" s="389"/>
      <c r="R14" s="389"/>
      <c r="S14" s="389"/>
      <c r="T14" s="390"/>
      <c r="U14" s="388" t="s">
        <v>198</v>
      </c>
      <c r="V14" s="389"/>
      <c r="W14" s="389"/>
      <c r="X14" s="389"/>
      <c r="Y14" s="389"/>
      <c r="Z14" s="390"/>
      <c r="AA14" s="404" t="s">
        <v>784</v>
      </c>
      <c r="AB14" s="405"/>
      <c r="AC14" s="388" t="s">
        <v>493</v>
      </c>
      <c r="AD14" s="389"/>
      <c r="AE14" s="389"/>
      <c r="AF14" s="389"/>
      <c r="AG14" s="389"/>
      <c r="AH14" s="389"/>
      <c r="AI14" s="389"/>
      <c r="AJ14" s="389"/>
      <c r="AK14" s="389"/>
      <c r="AL14" s="389"/>
      <c r="AM14" s="389"/>
      <c r="AN14" s="389"/>
      <c r="AO14" s="398" t="s">
        <v>389</v>
      </c>
      <c r="AS14" s="2"/>
      <c r="AT14" s="2"/>
      <c r="AU14" s="2"/>
      <c r="AV14" s="2"/>
      <c r="AW14" s="2"/>
      <c r="AX14" s="2"/>
      <c r="AY14" s="2"/>
      <c r="AZ14" s="2"/>
      <c r="BA14" s="2"/>
      <c r="BB14" s="2"/>
      <c r="BC14" s="2"/>
      <c r="BD14" s="2"/>
      <c r="BE14" s="2"/>
      <c r="BF14" s="2"/>
      <c r="BG14" s="2"/>
      <c r="BH14" s="2"/>
      <c r="BI14" s="2"/>
      <c r="BJ14" s="2"/>
      <c r="BK14" s="2"/>
      <c r="BL14" s="2"/>
      <c r="BM14" s="2"/>
      <c r="BN14" s="2"/>
      <c r="BO14" s="2"/>
      <c r="BP14" s="2"/>
      <c r="BQ14" s="2"/>
    </row>
    <row r="15" spans="1:74" ht="66" customHeight="1">
      <c r="A15" s="395"/>
      <c r="B15" s="395"/>
      <c r="C15" s="395"/>
      <c r="D15" s="396"/>
      <c r="E15" s="396"/>
      <c r="F15" s="395"/>
      <c r="G15" s="395"/>
      <c r="H15" s="401"/>
      <c r="I15" s="401"/>
      <c r="J15" s="392"/>
      <c r="K15" s="388" t="s">
        <v>19</v>
      </c>
      <c r="L15" s="389"/>
      <c r="M15" s="389"/>
      <c r="N15" s="389"/>
      <c r="O15" s="390"/>
      <c r="P15" s="388" t="s">
        <v>175</v>
      </c>
      <c r="Q15" s="389"/>
      <c r="R15" s="389"/>
      <c r="S15" s="389"/>
      <c r="T15" s="390"/>
      <c r="U15" s="395" t="s">
        <v>782</v>
      </c>
      <c r="V15" s="395"/>
      <c r="W15" s="388" t="s">
        <v>745</v>
      </c>
      <c r="X15" s="390"/>
      <c r="Y15" s="395" t="s">
        <v>783</v>
      </c>
      <c r="Z15" s="395"/>
      <c r="AA15" s="406"/>
      <c r="AB15" s="407"/>
      <c r="AC15" s="394" t="s">
        <v>785</v>
      </c>
      <c r="AD15" s="394"/>
      <c r="AE15" s="394" t="s">
        <v>786</v>
      </c>
      <c r="AF15" s="394"/>
      <c r="AG15" s="394" t="s">
        <v>787</v>
      </c>
      <c r="AH15" s="394"/>
      <c r="AI15" s="402" t="s">
        <v>788</v>
      </c>
      <c r="AJ15" s="403"/>
      <c r="AK15" s="402" t="s">
        <v>789</v>
      </c>
      <c r="AL15" s="403"/>
      <c r="AM15" s="395" t="s">
        <v>39</v>
      </c>
      <c r="AN15" s="401" t="s">
        <v>395</v>
      </c>
      <c r="AO15" s="399"/>
      <c r="AS15" s="2"/>
      <c r="AT15" s="2"/>
      <c r="AU15" s="2"/>
      <c r="AV15" s="2"/>
      <c r="AW15" s="2"/>
      <c r="AX15" s="2"/>
      <c r="AY15" s="2"/>
      <c r="AZ15" s="2"/>
      <c r="BA15" s="2"/>
      <c r="BB15" s="2"/>
      <c r="BC15" s="2"/>
      <c r="BD15" s="2"/>
      <c r="BE15" s="2"/>
      <c r="BF15" s="2"/>
      <c r="BG15" s="2"/>
      <c r="BH15" s="2"/>
      <c r="BI15" s="2"/>
      <c r="BJ15" s="2"/>
      <c r="BK15" s="2"/>
      <c r="BL15" s="2"/>
      <c r="BM15" s="2"/>
      <c r="BN15" s="2"/>
      <c r="BO15" s="2"/>
      <c r="BP15" s="2"/>
      <c r="BQ15" s="2"/>
    </row>
    <row r="16" spans="1:74" ht="135" customHeight="1">
      <c r="A16" s="395"/>
      <c r="B16" s="395"/>
      <c r="C16" s="395"/>
      <c r="D16" s="396"/>
      <c r="E16" s="396"/>
      <c r="F16" s="106" t="s">
        <v>19</v>
      </c>
      <c r="G16" s="106" t="s">
        <v>163</v>
      </c>
      <c r="H16" s="107" t="s">
        <v>390</v>
      </c>
      <c r="I16" s="107" t="s">
        <v>163</v>
      </c>
      <c r="J16" s="393"/>
      <c r="K16" s="86" t="s">
        <v>14</v>
      </c>
      <c r="L16" s="86" t="s">
        <v>29</v>
      </c>
      <c r="M16" s="86" t="s">
        <v>30</v>
      </c>
      <c r="N16" s="80" t="s">
        <v>143</v>
      </c>
      <c r="O16" s="80" t="s">
        <v>144</v>
      </c>
      <c r="P16" s="86" t="s">
        <v>14</v>
      </c>
      <c r="Q16" s="86" t="s">
        <v>29</v>
      </c>
      <c r="R16" s="86" t="s">
        <v>30</v>
      </c>
      <c r="S16" s="80" t="s">
        <v>143</v>
      </c>
      <c r="T16" s="80" t="s">
        <v>144</v>
      </c>
      <c r="U16" s="86" t="s">
        <v>13</v>
      </c>
      <c r="V16" s="86" t="s">
        <v>22</v>
      </c>
      <c r="W16" s="86" t="s">
        <v>13</v>
      </c>
      <c r="X16" s="86" t="s">
        <v>22</v>
      </c>
      <c r="Y16" s="86" t="s">
        <v>13</v>
      </c>
      <c r="Z16" s="86" t="s">
        <v>22</v>
      </c>
      <c r="AA16" s="116" t="s">
        <v>504</v>
      </c>
      <c r="AB16" s="116" t="s">
        <v>392</v>
      </c>
      <c r="AC16" s="198" t="s">
        <v>790</v>
      </c>
      <c r="AD16" s="116" t="s">
        <v>392</v>
      </c>
      <c r="AE16" s="198" t="s">
        <v>790</v>
      </c>
      <c r="AF16" s="116" t="s">
        <v>391</v>
      </c>
      <c r="AG16" s="198" t="s">
        <v>790</v>
      </c>
      <c r="AH16" s="116" t="s">
        <v>391</v>
      </c>
      <c r="AI16" s="198" t="s">
        <v>790</v>
      </c>
      <c r="AJ16" s="198" t="s">
        <v>391</v>
      </c>
      <c r="AK16" s="198" t="s">
        <v>790</v>
      </c>
      <c r="AL16" s="198" t="s">
        <v>391</v>
      </c>
      <c r="AM16" s="395"/>
      <c r="AN16" s="401"/>
      <c r="AO16" s="400"/>
      <c r="AS16" s="2"/>
      <c r="AT16" s="2"/>
      <c r="AU16" s="2"/>
      <c r="AV16" s="2"/>
      <c r="AW16" s="2"/>
      <c r="AX16" s="2"/>
      <c r="AY16" s="2"/>
      <c r="AZ16" s="2"/>
      <c r="BA16" s="2"/>
      <c r="BB16" s="2"/>
      <c r="BC16" s="2"/>
      <c r="BD16" s="2"/>
      <c r="BE16" s="2"/>
      <c r="BF16" s="2"/>
      <c r="BG16" s="2"/>
      <c r="BH16" s="2"/>
      <c r="BI16" s="2"/>
      <c r="BJ16" s="2"/>
      <c r="BK16" s="2"/>
      <c r="BL16" s="2"/>
      <c r="BM16" s="2"/>
      <c r="BN16" s="2"/>
      <c r="BO16" s="2"/>
      <c r="BP16" s="2"/>
      <c r="BQ16" s="2"/>
    </row>
    <row r="17" spans="1:69" ht="19.5" customHeight="1">
      <c r="A17" s="116">
        <v>1</v>
      </c>
      <c r="B17" s="116">
        <v>2</v>
      </c>
      <c r="C17" s="116">
        <v>3</v>
      </c>
      <c r="D17" s="116">
        <v>4</v>
      </c>
      <c r="E17" s="116">
        <v>5</v>
      </c>
      <c r="F17" s="116">
        <v>6</v>
      </c>
      <c r="G17" s="116">
        <v>7</v>
      </c>
      <c r="H17" s="116">
        <v>8</v>
      </c>
      <c r="I17" s="116">
        <v>9</v>
      </c>
      <c r="J17" s="116">
        <v>10</v>
      </c>
      <c r="K17" s="116">
        <v>11</v>
      </c>
      <c r="L17" s="116">
        <v>12</v>
      </c>
      <c r="M17" s="116">
        <v>13</v>
      </c>
      <c r="N17" s="116">
        <v>14</v>
      </c>
      <c r="O17" s="116">
        <v>15</v>
      </c>
      <c r="P17" s="116">
        <v>16</v>
      </c>
      <c r="Q17" s="116">
        <v>17</v>
      </c>
      <c r="R17" s="116">
        <v>18</v>
      </c>
      <c r="S17" s="116">
        <v>19</v>
      </c>
      <c r="T17" s="116">
        <v>20</v>
      </c>
      <c r="U17" s="116">
        <v>21</v>
      </c>
      <c r="V17" s="116">
        <v>22</v>
      </c>
      <c r="W17" s="116">
        <v>23</v>
      </c>
      <c r="X17" s="116">
        <v>24</v>
      </c>
      <c r="Y17" s="116">
        <v>25</v>
      </c>
      <c r="Z17" s="116">
        <v>26</v>
      </c>
      <c r="AA17" s="116">
        <v>27</v>
      </c>
      <c r="AB17" s="116">
        <v>28</v>
      </c>
      <c r="AC17" s="130" t="s">
        <v>396</v>
      </c>
      <c r="AD17" s="130" t="s">
        <v>397</v>
      </c>
      <c r="AE17" s="130" t="s">
        <v>398</v>
      </c>
      <c r="AF17" s="130" t="s">
        <v>399</v>
      </c>
      <c r="AG17" s="130" t="s">
        <v>400</v>
      </c>
      <c r="AH17" s="130" t="s">
        <v>401</v>
      </c>
      <c r="AI17" s="130" t="s">
        <v>791</v>
      </c>
      <c r="AJ17" s="130" t="s">
        <v>792</v>
      </c>
      <c r="AK17" s="130" t="s">
        <v>793</v>
      </c>
      <c r="AL17" s="130" t="s">
        <v>794</v>
      </c>
      <c r="AM17" s="116">
        <v>30</v>
      </c>
      <c r="AN17" s="116">
        <v>31</v>
      </c>
      <c r="AO17" s="116">
        <v>32</v>
      </c>
      <c r="AS17" s="2"/>
      <c r="AT17" s="2"/>
      <c r="AU17" s="2"/>
      <c r="AV17" s="2"/>
      <c r="AW17" s="2"/>
      <c r="AX17" s="2"/>
      <c r="AY17" s="2"/>
      <c r="AZ17" s="2"/>
      <c r="BA17" s="2"/>
      <c r="BB17" s="2"/>
      <c r="BC17" s="2"/>
      <c r="BD17" s="2"/>
      <c r="BE17" s="2"/>
      <c r="BF17" s="2"/>
      <c r="BG17" s="2"/>
      <c r="BH17" s="2"/>
      <c r="BI17" s="2"/>
      <c r="BJ17" s="2"/>
      <c r="BK17" s="2"/>
      <c r="BL17" s="2"/>
      <c r="BM17" s="2"/>
      <c r="BN17" s="2"/>
      <c r="BO17" s="2"/>
      <c r="BP17" s="2"/>
      <c r="BQ17" s="2"/>
    </row>
    <row r="18" spans="1:69" s="190" customFormat="1" ht="49.5">
      <c r="A18" s="263"/>
      <c r="B18" s="283" t="s">
        <v>739</v>
      </c>
      <c r="C18" s="265" t="s">
        <v>725</v>
      </c>
      <c r="D18" s="294" t="s">
        <v>740</v>
      </c>
      <c r="E18" s="294">
        <v>2020</v>
      </c>
      <c r="F18" s="294">
        <v>2024</v>
      </c>
      <c r="G18" s="294" t="s">
        <v>606</v>
      </c>
      <c r="H18" s="294">
        <f>H19+H31</f>
        <v>2.19</v>
      </c>
      <c r="I18" s="294" t="s">
        <v>606</v>
      </c>
      <c r="J18" s="294" t="s">
        <v>606</v>
      </c>
      <c r="K18" s="266">
        <f>K19+K31</f>
        <v>16.82937025</v>
      </c>
      <c r="L18" s="266">
        <f t="shared" ref="L18:O18" si="0">L19+L31</f>
        <v>1.5299427499999998</v>
      </c>
      <c r="M18" s="266">
        <f t="shared" si="0"/>
        <v>15.299427500000002</v>
      </c>
      <c r="N18" s="266">
        <f t="shared" si="0"/>
        <v>0</v>
      </c>
      <c r="O18" s="266">
        <f t="shared" si="0"/>
        <v>0</v>
      </c>
      <c r="P18" s="266" t="s">
        <v>606</v>
      </c>
      <c r="Q18" s="266" t="s">
        <v>606</v>
      </c>
      <c r="R18" s="266" t="s">
        <v>606</v>
      </c>
      <c r="S18" s="266" t="s">
        <v>606</v>
      </c>
      <c r="T18" s="266" t="s">
        <v>606</v>
      </c>
      <c r="U18" s="266" t="s">
        <v>606</v>
      </c>
      <c r="V18" s="266" t="s">
        <v>606</v>
      </c>
      <c r="W18" s="266" t="s">
        <v>606</v>
      </c>
      <c r="X18" s="266" t="s">
        <v>606</v>
      </c>
      <c r="Y18" s="266" t="s">
        <v>606</v>
      </c>
      <c r="Z18" s="266" t="s">
        <v>606</v>
      </c>
      <c r="AA18" s="266" t="s">
        <v>606</v>
      </c>
      <c r="AB18" s="266" t="s">
        <v>606</v>
      </c>
      <c r="AC18" s="266">
        <f>AC19+AC31</f>
        <v>2.9609396666666665</v>
      </c>
      <c r="AD18" s="266" t="s">
        <v>606</v>
      </c>
      <c r="AE18" s="266">
        <f>AE19+AE31</f>
        <v>3.6090156666666666</v>
      </c>
      <c r="AF18" s="266" t="s">
        <v>606</v>
      </c>
      <c r="AG18" s="266">
        <f>AG19+AG31</f>
        <v>3.2931900833333336</v>
      </c>
      <c r="AH18" s="266" t="s">
        <v>606</v>
      </c>
      <c r="AI18" s="266">
        <f>AI19+AI31</f>
        <v>3.71</v>
      </c>
      <c r="AJ18" s="266" t="s">
        <v>606</v>
      </c>
      <c r="AK18" s="266">
        <f>AK19+AK31</f>
        <v>3.2583413333333335</v>
      </c>
      <c r="AL18" s="266" t="s">
        <v>606</v>
      </c>
      <c r="AM18" s="266">
        <f>AM19+AM31</f>
        <v>16.83148675</v>
      </c>
      <c r="AN18" s="266" t="s">
        <v>606</v>
      </c>
      <c r="AO18" s="266" t="s">
        <v>606</v>
      </c>
    </row>
    <row r="19" spans="1:69" s="190" customFormat="1" ht="47.25">
      <c r="A19" s="273" t="s">
        <v>524</v>
      </c>
      <c r="B19" s="274" t="s">
        <v>677</v>
      </c>
      <c r="C19" s="265" t="s">
        <v>725</v>
      </c>
      <c r="D19" s="294" t="s">
        <v>740</v>
      </c>
      <c r="E19" s="294">
        <v>2020</v>
      </c>
      <c r="F19" s="294">
        <v>2024</v>
      </c>
      <c r="G19" s="294" t="s">
        <v>606</v>
      </c>
      <c r="H19" s="294">
        <f>H20+H22+H29</f>
        <v>2.13</v>
      </c>
      <c r="I19" s="294" t="s">
        <v>606</v>
      </c>
      <c r="J19" s="294" t="s">
        <v>606</v>
      </c>
      <c r="K19" s="266">
        <f>K20+K22+K29</f>
        <v>16.336116499999999</v>
      </c>
      <c r="L19" s="266">
        <f>L20+L22+L29</f>
        <v>1.4851014999999999</v>
      </c>
      <c r="M19" s="266">
        <f t="shared" ref="M19:O19" si="1">M20+M22+M29</f>
        <v>14.851015000000002</v>
      </c>
      <c r="N19" s="266">
        <f t="shared" si="1"/>
        <v>0</v>
      </c>
      <c r="O19" s="266">
        <f t="shared" si="1"/>
        <v>0</v>
      </c>
      <c r="P19" s="266" t="s">
        <v>606</v>
      </c>
      <c r="Q19" s="266" t="s">
        <v>606</v>
      </c>
      <c r="R19" s="266" t="s">
        <v>606</v>
      </c>
      <c r="S19" s="266" t="s">
        <v>606</v>
      </c>
      <c r="T19" s="266" t="s">
        <v>606</v>
      </c>
      <c r="U19" s="266" t="s">
        <v>606</v>
      </c>
      <c r="V19" s="266" t="s">
        <v>606</v>
      </c>
      <c r="W19" s="266" t="s">
        <v>606</v>
      </c>
      <c r="X19" s="266" t="s">
        <v>606</v>
      </c>
      <c r="Y19" s="266" t="s">
        <v>606</v>
      </c>
      <c r="Z19" s="266" t="s">
        <v>606</v>
      </c>
      <c r="AA19" s="266" t="s">
        <v>606</v>
      </c>
      <c r="AB19" s="266" t="s">
        <v>606</v>
      </c>
      <c r="AC19" s="266">
        <f>AC20+AC22+AC29</f>
        <v>2.4676859166666665</v>
      </c>
      <c r="AD19" s="266" t="s">
        <v>606</v>
      </c>
      <c r="AE19" s="266">
        <f>AE20+AE22+AE29</f>
        <v>3.6090156666666666</v>
      </c>
      <c r="AF19" s="266" t="s">
        <v>606</v>
      </c>
      <c r="AG19" s="266">
        <f>AG20+AG22+AG29</f>
        <v>3.2931900833333336</v>
      </c>
      <c r="AH19" s="266" t="s">
        <v>606</v>
      </c>
      <c r="AI19" s="266">
        <f>AI20+AI22+AI29</f>
        <v>3.71</v>
      </c>
      <c r="AJ19" s="266" t="s">
        <v>606</v>
      </c>
      <c r="AK19" s="266">
        <f>AK20+AK22+AK29</f>
        <v>3.2583413333333335</v>
      </c>
      <c r="AL19" s="266" t="s">
        <v>606</v>
      </c>
      <c r="AM19" s="266">
        <f>AM20+AM22+AM29</f>
        <v>16.338232999999999</v>
      </c>
      <c r="AN19" s="266" t="s">
        <v>606</v>
      </c>
      <c r="AO19" s="266" t="s">
        <v>606</v>
      </c>
    </row>
    <row r="20" spans="1:69" s="190" customFormat="1" ht="94.5">
      <c r="A20" s="273" t="s">
        <v>529</v>
      </c>
      <c r="B20" s="274" t="s">
        <v>735</v>
      </c>
      <c r="C20" s="265" t="s">
        <v>725</v>
      </c>
      <c r="D20" s="294" t="s">
        <v>740</v>
      </c>
      <c r="E20" s="294">
        <v>2020</v>
      </c>
      <c r="F20" s="294">
        <v>2020</v>
      </c>
      <c r="G20" s="294" t="s">
        <v>606</v>
      </c>
      <c r="H20" s="294">
        <f>H21</f>
        <v>0.05</v>
      </c>
      <c r="I20" s="294" t="s">
        <v>606</v>
      </c>
      <c r="J20" s="294" t="s">
        <v>606</v>
      </c>
      <c r="K20" s="266">
        <f>K21</f>
        <v>0.348997</v>
      </c>
      <c r="L20" s="266">
        <f>L21</f>
        <v>3.1726999999999998E-2</v>
      </c>
      <c r="M20" s="266">
        <f t="shared" ref="M20:O20" si="2">M21</f>
        <v>0.31727</v>
      </c>
      <c r="N20" s="266">
        <f t="shared" si="2"/>
        <v>0</v>
      </c>
      <c r="O20" s="266">
        <f t="shared" si="2"/>
        <v>0</v>
      </c>
      <c r="P20" s="266" t="s">
        <v>606</v>
      </c>
      <c r="Q20" s="266" t="s">
        <v>606</v>
      </c>
      <c r="R20" s="266" t="s">
        <v>606</v>
      </c>
      <c r="S20" s="266" t="s">
        <v>606</v>
      </c>
      <c r="T20" s="266" t="s">
        <v>606</v>
      </c>
      <c r="U20" s="266" t="s">
        <v>606</v>
      </c>
      <c r="V20" s="266" t="s">
        <v>606</v>
      </c>
      <c r="W20" s="266" t="s">
        <v>606</v>
      </c>
      <c r="X20" s="266" t="s">
        <v>606</v>
      </c>
      <c r="Y20" s="266" t="s">
        <v>606</v>
      </c>
      <c r="Z20" s="266" t="s">
        <v>606</v>
      </c>
      <c r="AA20" s="266" t="s">
        <v>606</v>
      </c>
      <c r="AB20" s="266" t="s">
        <v>606</v>
      </c>
      <c r="AC20" s="266">
        <f>AC21</f>
        <v>0.348997</v>
      </c>
      <c r="AD20" s="266" t="s">
        <v>606</v>
      </c>
      <c r="AE20" s="278">
        <f>AE21</f>
        <v>0</v>
      </c>
      <c r="AF20" s="266" t="s">
        <v>606</v>
      </c>
      <c r="AG20" s="266">
        <v>0</v>
      </c>
      <c r="AH20" s="266" t="s">
        <v>606</v>
      </c>
      <c r="AI20" s="266">
        <v>0</v>
      </c>
      <c r="AJ20" s="266" t="s">
        <v>606</v>
      </c>
      <c r="AK20" s="266">
        <v>0</v>
      </c>
      <c r="AL20" s="266" t="s">
        <v>606</v>
      </c>
      <c r="AM20" s="266">
        <f>AM21</f>
        <v>0.348997</v>
      </c>
      <c r="AN20" s="266" t="s">
        <v>606</v>
      </c>
      <c r="AO20" s="266" t="s">
        <v>606</v>
      </c>
    </row>
    <row r="21" spans="1:69" s="190" customFormat="1" ht="75">
      <c r="A21" s="275" t="s">
        <v>576</v>
      </c>
      <c r="B21" s="276" t="s">
        <v>675</v>
      </c>
      <c r="C21" s="277" t="s">
        <v>726</v>
      </c>
      <c r="D21" s="255" t="s">
        <v>740</v>
      </c>
      <c r="E21" s="255">
        <v>2020</v>
      </c>
      <c r="F21" s="255">
        <v>2020</v>
      </c>
      <c r="G21" s="255" t="s">
        <v>606</v>
      </c>
      <c r="H21" s="278">
        <f>ROUND(((44477.1+9940.57)/1.2/1000000),2)</f>
        <v>0.05</v>
      </c>
      <c r="I21" s="255" t="s">
        <v>606</v>
      </c>
      <c r="J21" s="255" t="s">
        <v>606</v>
      </c>
      <c r="K21" s="278">
        <f>L21+M21+N21+O21</f>
        <v>0.348997</v>
      </c>
      <c r="L21" s="278">
        <f>38072.4/1000000/1.2</f>
        <v>3.1726999999999998E-2</v>
      </c>
      <c r="M21" s="278">
        <f>380724/1000000/1.2</f>
        <v>0.31727</v>
      </c>
      <c r="N21" s="278">
        <v>0</v>
      </c>
      <c r="O21" s="278">
        <v>0</v>
      </c>
      <c r="P21" s="278" t="s">
        <v>606</v>
      </c>
      <c r="Q21" s="278" t="s">
        <v>606</v>
      </c>
      <c r="R21" s="278" t="s">
        <v>606</v>
      </c>
      <c r="S21" s="278" t="s">
        <v>606</v>
      </c>
      <c r="T21" s="278" t="s">
        <v>606</v>
      </c>
      <c r="U21" s="278" t="s">
        <v>606</v>
      </c>
      <c r="V21" s="278" t="s">
        <v>606</v>
      </c>
      <c r="W21" s="278" t="s">
        <v>606</v>
      </c>
      <c r="X21" s="278" t="s">
        <v>606</v>
      </c>
      <c r="Y21" s="278" t="s">
        <v>606</v>
      </c>
      <c r="Z21" s="278" t="s">
        <v>606</v>
      </c>
      <c r="AA21" s="278" t="s">
        <v>606</v>
      </c>
      <c r="AB21" s="278" t="s">
        <v>606</v>
      </c>
      <c r="AC21" s="278">
        <f>K21</f>
        <v>0.348997</v>
      </c>
      <c r="AD21" s="278" t="s">
        <v>606</v>
      </c>
      <c r="AE21" s="278">
        <v>0</v>
      </c>
      <c r="AF21" s="278" t="s">
        <v>606</v>
      </c>
      <c r="AG21" s="278">
        <v>0</v>
      </c>
      <c r="AH21" s="278" t="s">
        <v>606</v>
      </c>
      <c r="AI21" s="278">
        <v>0</v>
      </c>
      <c r="AJ21" s="278" t="s">
        <v>606</v>
      </c>
      <c r="AK21" s="278">
        <v>0</v>
      </c>
      <c r="AL21" s="278" t="s">
        <v>606</v>
      </c>
      <c r="AM21" s="278">
        <f>AC21</f>
        <v>0.348997</v>
      </c>
      <c r="AN21" s="278" t="s">
        <v>606</v>
      </c>
      <c r="AO21" s="278" t="s">
        <v>606</v>
      </c>
    </row>
    <row r="22" spans="1:69" s="190" customFormat="1" ht="63">
      <c r="A22" s="273" t="s">
        <v>530</v>
      </c>
      <c r="B22" s="274" t="s">
        <v>736</v>
      </c>
      <c r="C22" s="265" t="s">
        <v>725</v>
      </c>
      <c r="D22" s="294" t="s">
        <v>740</v>
      </c>
      <c r="E22" s="294">
        <v>2020</v>
      </c>
      <c r="F22" s="294">
        <v>2024</v>
      </c>
      <c r="G22" s="294" t="s">
        <v>606</v>
      </c>
      <c r="H22" s="294">
        <f>H23+H24+H25+H26+H27+H28</f>
        <v>2.04</v>
      </c>
      <c r="I22" s="294" t="s">
        <v>606</v>
      </c>
      <c r="J22" s="294" t="s">
        <v>606</v>
      </c>
      <c r="K22" s="266">
        <f>SUM(K23:K28)</f>
        <v>15.652093416666668</v>
      </c>
      <c r="L22" s="266">
        <f>SUM(L23:L28)</f>
        <v>1.4229175833333332</v>
      </c>
      <c r="M22" s="266">
        <f t="shared" ref="M22:O22" si="3">SUM(M23:M28)</f>
        <v>14.229175833333334</v>
      </c>
      <c r="N22" s="266">
        <f t="shared" si="3"/>
        <v>0</v>
      </c>
      <c r="O22" s="266">
        <f t="shared" si="3"/>
        <v>0</v>
      </c>
      <c r="P22" s="266" t="s">
        <v>606</v>
      </c>
      <c r="Q22" s="266" t="s">
        <v>606</v>
      </c>
      <c r="R22" s="266" t="s">
        <v>606</v>
      </c>
      <c r="S22" s="266" t="s">
        <v>606</v>
      </c>
      <c r="T22" s="266" t="s">
        <v>606</v>
      </c>
      <c r="U22" s="266" t="s">
        <v>606</v>
      </c>
      <c r="V22" s="266" t="s">
        <v>606</v>
      </c>
      <c r="W22" s="266" t="s">
        <v>606</v>
      </c>
      <c r="X22" s="266" t="s">
        <v>606</v>
      </c>
      <c r="Y22" s="266" t="s">
        <v>606</v>
      </c>
      <c r="Z22" s="266" t="s">
        <v>606</v>
      </c>
      <c r="AA22" s="266" t="s">
        <v>606</v>
      </c>
      <c r="AB22" s="266" t="s">
        <v>606</v>
      </c>
      <c r="AC22" s="266">
        <f>SUM(AC23:AC28)</f>
        <v>1.7836628333333333</v>
      </c>
      <c r="AD22" s="266" t="s">
        <v>606</v>
      </c>
      <c r="AE22" s="266">
        <f>SUM(AE23:AE28)</f>
        <v>3.6090156666666666</v>
      </c>
      <c r="AF22" s="266" t="s">
        <v>606</v>
      </c>
      <c r="AG22" s="266">
        <f>SUM(AG23:AG28)</f>
        <v>3.2931900833333336</v>
      </c>
      <c r="AH22" s="266" t="s">
        <v>606</v>
      </c>
      <c r="AI22" s="266">
        <f>SUM(AI23:AI28)</f>
        <v>3.71</v>
      </c>
      <c r="AJ22" s="266" t="s">
        <v>606</v>
      </c>
      <c r="AK22" s="266">
        <f>SUM(AK23:AK28)</f>
        <v>3.2583413333333335</v>
      </c>
      <c r="AL22" s="266" t="s">
        <v>606</v>
      </c>
      <c r="AM22" s="266">
        <f>SUM(AM23:AM28)</f>
        <v>15.654209916666668</v>
      </c>
      <c r="AN22" s="266" t="s">
        <v>606</v>
      </c>
      <c r="AO22" s="266" t="s">
        <v>606</v>
      </c>
    </row>
    <row r="23" spans="1:69" s="190" customFormat="1" ht="60">
      <c r="A23" s="275" t="s">
        <v>580</v>
      </c>
      <c r="B23" s="276" t="s">
        <v>672</v>
      </c>
      <c r="C23" s="277" t="s">
        <v>727</v>
      </c>
      <c r="D23" s="255" t="s">
        <v>740</v>
      </c>
      <c r="E23" s="255">
        <v>2020</v>
      </c>
      <c r="F23" s="255">
        <v>2020</v>
      </c>
      <c r="G23" s="255" t="s">
        <v>606</v>
      </c>
      <c r="H23" s="255">
        <f>ROUND(((227314.72+50804.54)/1.2)/1000000,2)</f>
        <v>0.23</v>
      </c>
      <c r="I23" s="255" t="s">
        <v>606</v>
      </c>
      <c r="J23" s="255" t="s">
        <v>606</v>
      </c>
      <c r="K23" s="278">
        <f t="shared" ref="K23:K30" si="4">L23+M23+N23+O23</f>
        <v>1.7836628333333333</v>
      </c>
      <c r="L23" s="278">
        <f>194581.4/1000000/1.2</f>
        <v>0.16215116666666665</v>
      </c>
      <c r="M23" s="278">
        <f>1945814/1000000/1.2</f>
        <v>1.6215116666666667</v>
      </c>
      <c r="N23" s="278">
        <v>0</v>
      </c>
      <c r="O23" s="278">
        <v>0</v>
      </c>
      <c r="P23" s="278" t="s">
        <v>606</v>
      </c>
      <c r="Q23" s="278" t="s">
        <v>606</v>
      </c>
      <c r="R23" s="278" t="s">
        <v>606</v>
      </c>
      <c r="S23" s="278" t="s">
        <v>606</v>
      </c>
      <c r="T23" s="278" t="s">
        <v>606</v>
      </c>
      <c r="U23" s="278" t="s">
        <v>606</v>
      </c>
      <c r="V23" s="278" t="s">
        <v>606</v>
      </c>
      <c r="W23" s="278" t="s">
        <v>606</v>
      </c>
      <c r="X23" s="278" t="s">
        <v>606</v>
      </c>
      <c r="Y23" s="278" t="s">
        <v>606</v>
      </c>
      <c r="Z23" s="278" t="s">
        <v>606</v>
      </c>
      <c r="AA23" s="278" t="s">
        <v>606</v>
      </c>
      <c r="AB23" s="278" t="s">
        <v>606</v>
      </c>
      <c r="AC23" s="278">
        <f>K23</f>
        <v>1.7836628333333333</v>
      </c>
      <c r="AD23" s="278" t="s">
        <v>606</v>
      </c>
      <c r="AE23" s="278">
        <v>0</v>
      </c>
      <c r="AF23" s="278" t="s">
        <v>606</v>
      </c>
      <c r="AG23" s="278">
        <v>0</v>
      </c>
      <c r="AH23" s="278" t="s">
        <v>606</v>
      </c>
      <c r="AI23" s="278">
        <v>0</v>
      </c>
      <c r="AJ23" s="278" t="s">
        <v>606</v>
      </c>
      <c r="AK23" s="278">
        <v>0</v>
      </c>
      <c r="AL23" s="278" t="s">
        <v>606</v>
      </c>
      <c r="AM23" s="278">
        <f>AC23+AK23+AI23+AG23+AE23</f>
        <v>1.7836628333333333</v>
      </c>
      <c r="AN23" s="278" t="s">
        <v>606</v>
      </c>
      <c r="AO23" s="278" t="s">
        <v>606</v>
      </c>
    </row>
    <row r="24" spans="1:69" s="190" customFormat="1" ht="60">
      <c r="A24" s="275" t="s">
        <v>580</v>
      </c>
      <c r="B24" s="276" t="s">
        <v>667</v>
      </c>
      <c r="C24" s="277" t="s">
        <v>730</v>
      </c>
      <c r="D24" s="255" t="s">
        <v>740</v>
      </c>
      <c r="E24" s="255">
        <v>2021</v>
      </c>
      <c r="F24" s="255">
        <v>2021</v>
      </c>
      <c r="G24" s="255" t="s">
        <v>606</v>
      </c>
      <c r="H24" s="255">
        <f>ROUND((459942.52+102796.55)/1.2/1000000,2)</f>
        <v>0.47</v>
      </c>
      <c r="I24" s="255" t="s">
        <v>606</v>
      </c>
      <c r="J24" s="255" t="s">
        <v>606</v>
      </c>
      <c r="K24" s="278">
        <f t="shared" si="4"/>
        <v>3.6090156666666666</v>
      </c>
      <c r="L24" s="278">
        <f>393710.8/1000000/1.2</f>
        <v>0.32809233333333332</v>
      </c>
      <c r="M24" s="278">
        <f>3937108/1000000/1.2</f>
        <v>3.2809233333333334</v>
      </c>
      <c r="N24" s="278">
        <v>0</v>
      </c>
      <c r="O24" s="278">
        <v>0</v>
      </c>
      <c r="P24" s="278" t="s">
        <v>606</v>
      </c>
      <c r="Q24" s="278" t="s">
        <v>606</v>
      </c>
      <c r="R24" s="278" t="s">
        <v>606</v>
      </c>
      <c r="S24" s="278" t="s">
        <v>606</v>
      </c>
      <c r="T24" s="278" t="s">
        <v>606</v>
      </c>
      <c r="U24" s="278" t="s">
        <v>606</v>
      </c>
      <c r="V24" s="278" t="s">
        <v>606</v>
      </c>
      <c r="W24" s="278" t="s">
        <v>606</v>
      </c>
      <c r="X24" s="278" t="s">
        <v>606</v>
      </c>
      <c r="Y24" s="278" t="s">
        <v>606</v>
      </c>
      <c r="Z24" s="278" t="s">
        <v>606</v>
      </c>
      <c r="AA24" s="278" t="s">
        <v>606</v>
      </c>
      <c r="AB24" s="278" t="s">
        <v>606</v>
      </c>
      <c r="AC24" s="278">
        <v>0</v>
      </c>
      <c r="AD24" s="278" t="s">
        <v>606</v>
      </c>
      <c r="AE24" s="278">
        <f>K24</f>
        <v>3.6090156666666666</v>
      </c>
      <c r="AF24" s="278" t="s">
        <v>606</v>
      </c>
      <c r="AG24" s="278">
        <v>0</v>
      </c>
      <c r="AH24" s="278" t="s">
        <v>606</v>
      </c>
      <c r="AI24" s="278">
        <v>0</v>
      </c>
      <c r="AJ24" s="278" t="s">
        <v>606</v>
      </c>
      <c r="AK24" s="278">
        <v>0</v>
      </c>
      <c r="AL24" s="278" t="s">
        <v>606</v>
      </c>
      <c r="AM24" s="278">
        <f>AE24+AK24+AI24+AG24+AC24</f>
        <v>3.6090156666666666</v>
      </c>
      <c r="AN24" s="278" t="s">
        <v>606</v>
      </c>
      <c r="AO24" s="278" t="s">
        <v>606</v>
      </c>
    </row>
    <row r="25" spans="1:69" s="190" customFormat="1" ht="60">
      <c r="A25" s="275" t="s">
        <v>580</v>
      </c>
      <c r="B25" s="276" t="s">
        <v>668</v>
      </c>
      <c r="C25" s="277" t="s">
        <v>731</v>
      </c>
      <c r="D25" s="277" t="s">
        <v>740</v>
      </c>
      <c r="E25" s="277">
        <v>2022</v>
      </c>
      <c r="F25" s="277">
        <v>2022</v>
      </c>
      <c r="G25" s="277" t="s">
        <v>606</v>
      </c>
      <c r="H25" s="255">
        <f>ROUND((419692.87+93800.81)/1.2/1000000,2)</f>
        <v>0.43</v>
      </c>
      <c r="I25" s="255" t="s">
        <v>606</v>
      </c>
      <c r="J25" s="255" t="s">
        <v>606</v>
      </c>
      <c r="K25" s="278">
        <f t="shared" si="4"/>
        <v>3.2931900833333336</v>
      </c>
      <c r="L25" s="278">
        <f>359257.1/1000000/1.2</f>
        <v>0.29938091666666666</v>
      </c>
      <c r="M25" s="278">
        <f>3592571/1000000/1.2</f>
        <v>2.9938091666666669</v>
      </c>
      <c r="N25" s="278">
        <v>0</v>
      </c>
      <c r="O25" s="278">
        <v>0</v>
      </c>
      <c r="P25" s="278" t="s">
        <v>606</v>
      </c>
      <c r="Q25" s="278" t="s">
        <v>606</v>
      </c>
      <c r="R25" s="278" t="s">
        <v>606</v>
      </c>
      <c r="S25" s="278" t="s">
        <v>606</v>
      </c>
      <c r="T25" s="278" t="s">
        <v>606</v>
      </c>
      <c r="U25" s="278" t="s">
        <v>606</v>
      </c>
      <c r="V25" s="278" t="s">
        <v>606</v>
      </c>
      <c r="W25" s="278" t="s">
        <v>606</v>
      </c>
      <c r="X25" s="278" t="s">
        <v>606</v>
      </c>
      <c r="Y25" s="278" t="s">
        <v>606</v>
      </c>
      <c r="Z25" s="278" t="s">
        <v>606</v>
      </c>
      <c r="AA25" s="278" t="s">
        <v>606</v>
      </c>
      <c r="AB25" s="278" t="s">
        <v>606</v>
      </c>
      <c r="AC25" s="278">
        <v>0</v>
      </c>
      <c r="AD25" s="278" t="s">
        <v>606</v>
      </c>
      <c r="AE25" s="278">
        <v>0</v>
      </c>
      <c r="AF25" s="278" t="s">
        <v>606</v>
      </c>
      <c r="AG25" s="278">
        <f>K25</f>
        <v>3.2931900833333336</v>
      </c>
      <c r="AH25" s="278" t="s">
        <v>606</v>
      </c>
      <c r="AI25" s="278">
        <v>0</v>
      </c>
      <c r="AJ25" s="278" t="s">
        <v>606</v>
      </c>
      <c r="AK25" s="278">
        <v>0</v>
      </c>
      <c r="AL25" s="278" t="s">
        <v>606</v>
      </c>
      <c r="AM25" s="278">
        <f>AG25+AK25+AI25+AE25+AC25</f>
        <v>3.2931900833333336</v>
      </c>
      <c r="AN25" s="278" t="s">
        <v>606</v>
      </c>
      <c r="AO25" s="278" t="s">
        <v>606</v>
      </c>
    </row>
    <row r="26" spans="1:69" s="190" customFormat="1" ht="105">
      <c r="A26" s="275" t="s">
        <v>580</v>
      </c>
      <c r="B26" s="276" t="s">
        <v>669</v>
      </c>
      <c r="C26" s="277" t="s">
        <v>732</v>
      </c>
      <c r="D26" s="277" t="s">
        <v>740</v>
      </c>
      <c r="E26" s="277">
        <v>2023</v>
      </c>
      <c r="F26" s="277">
        <v>2024</v>
      </c>
      <c r="G26" s="277" t="s">
        <v>606</v>
      </c>
      <c r="H26" s="255">
        <f>ROUND((685371.73+153179.69)/1.2/1000000,2)</f>
        <v>0.7</v>
      </c>
      <c r="I26" s="255" t="s">
        <v>606</v>
      </c>
      <c r="J26" s="255" t="s">
        <v>606</v>
      </c>
      <c r="K26" s="278">
        <f t="shared" si="4"/>
        <v>5.3778835000000003</v>
      </c>
      <c r="L26" s="278">
        <f>586678.2/1000000/1.2</f>
        <v>0.48889849999999996</v>
      </c>
      <c r="M26" s="278">
        <f>5866782/1000000/1.2</f>
        <v>4.8889849999999999</v>
      </c>
      <c r="N26" s="278">
        <v>0</v>
      </c>
      <c r="O26" s="278">
        <v>0</v>
      </c>
      <c r="P26" s="278" t="s">
        <v>606</v>
      </c>
      <c r="Q26" s="278" t="s">
        <v>606</v>
      </c>
      <c r="R26" s="278" t="s">
        <v>606</v>
      </c>
      <c r="S26" s="278" t="s">
        <v>606</v>
      </c>
      <c r="T26" s="278" t="s">
        <v>606</v>
      </c>
      <c r="U26" s="278" t="s">
        <v>606</v>
      </c>
      <c r="V26" s="278" t="s">
        <v>606</v>
      </c>
      <c r="W26" s="278" t="s">
        <v>606</v>
      </c>
      <c r="X26" s="278" t="s">
        <v>606</v>
      </c>
      <c r="Y26" s="278" t="s">
        <v>606</v>
      </c>
      <c r="Z26" s="278" t="s">
        <v>606</v>
      </c>
      <c r="AA26" s="278" t="s">
        <v>606</v>
      </c>
      <c r="AB26" s="278" t="s">
        <v>606</v>
      </c>
      <c r="AC26" s="278">
        <v>0</v>
      </c>
      <c r="AD26" s="278" t="s">
        <v>606</v>
      </c>
      <c r="AE26" s="278">
        <v>0</v>
      </c>
      <c r="AF26" s="278" t="s">
        <v>606</v>
      </c>
      <c r="AG26" s="278">
        <v>0</v>
      </c>
      <c r="AH26" s="278" t="s">
        <v>606</v>
      </c>
      <c r="AI26" s="278">
        <f>3.71</f>
        <v>3.71</v>
      </c>
      <c r="AJ26" s="278" t="s">
        <v>606</v>
      </c>
      <c r="AK26" s="278">
        <f>1.67</f>
        <v>1.67</v>
      </c>
      <c r="AL26" s="278" t="s">
        <v>606</v>
      </c>
      <c r="AM26" s="278">
        <f>AK26+AI26+AG26+AE26+AC26</f>
        <v>5.38</v>
      </c>
      <c r="AN26" s="278" t="s">
        <v>606</v>
      </c>
      <c r="AO26" s="278" t="s">
        <v>606</v>
      </c>
    </row>
    <row r="27" spans="1:69" s="190" customFormat="1" ht="60">
      <c r="A27" s="275" t="s">
        <v>580</v>
      </c>
      <c r="B27" s="276" t="s">
        <v>671</v>
      </c>
      <c r="C27" s="277" t="s">
        <v>733</v>
      </c>
      <c r="D27" s="277" t="s">
        <v>740</v>
      </c>
      <c r="E27" s="277">
        <v>2024</v>
      </c>
      <c r="F27" s="277">
        <v>2024</v>
      </c>
      <c r="G27" s="277" t="s">
        <v>606</v>
      </c>
      <c r="H27" s="255">
        <f>ROUND((94629.91+21149.66)/1.2/1000000,2)</f>
        <v>0.1</v>
      </c>
      <c r="I27" s="255" t="s">
        <v>606</v>
      </c>
      <c r="J27" s="255" t="s">
        <v>606</v>
      </c>
      <c r="K27" s="278">
        <f t="shared" si="4"/>
        <v>0.74252933333333337</v>
      </c>
      <c r="L27" s="278">
        <f>81003.2/1000000/1.2</f>
        <v>6.7502666666666669E-2</v>
      </c>
      <c r="M27" s="278">
        <f>810032/1000000/1.2</f>
        <v>0.67502666666666666</v>
      </c>
      <c r="N27" s="278">
        <v>0</v>
      </c>
      <c r="O27" s="278">
        <v>0</v>
      </c>
      <c r="P27" s="278" t="s">
        <v>606</v>
      </c>
      <c r="Q27" s="278" t="s">
        <v>606</v>
      </c>
      <c r="R27" s="278" t="s">
        <v>606</v>
      </c>
      <c r="S27" s="278" t="s">
        <v>606</v>
      </c>
      <c r="T27" s="278" t="s">
        <v>606</v>
      </c>
      <c r="U27" s="278" t="s">
        <v>606</v>
      </c>
      <c r="V27" s="278" t="s">
        <v>606</v>
      </c>
      <c r="W27" s="278" t="s">
        <v>606</v>
      </c>
      <c r="X27" s="278" t="s">
        <v>606</v>
      </c>
      <c r="Y27" s="278" t="s">
        <v>606</v>
      </c>
      <c r="Z27" s="278" t="s">
        <v>606</v>
      </c>
      <c r="AA27" s="278" t="s">
        <v>606</v>
      </c>
      <c r="AB27" s="278" t="s">
        <v>606</v>
      </c>
      <c r="AC27" s="278">
        <v>0</v>
      </c>
      <c r="AD27" s="278" t="s">
        <v>606</v>
      </c>
      <c r="AE27" s="278">
        <v>0</v>
      </c>
      <c r="AF27" s="278" t="s">
        <v>606</v>
      </c>
      <c r="AG27" s="278">
        <v>0</v>
      </c>
      <c r="AH27" s="278" t="s">
        <v>606</v>
      </c>
      <c r="AI27" s="278">
        <v>0</v>
      </c>
      <c r="AJ27" s="278" t="s">
        <v>606</v>
      </c>
      <c r="AK27" s="278">
        <f>K27</f>
        <v>0.74252933333333337</v>
      </c>
      <c r="AL27" s="278" t="s">
        <v>606</v>
      </c>
      <c r="AM27" s="278">
        <f>AK27+AI27+AG27+AE27+AC27</f>
        <v>0.74252933333333337</v>
      </c>
      <c r="AN27" s="278" t="s">
        <v>606</v>
      </c>
      <c r="AO27" s="278" t="s">
        <v>606</v>
      </c>
    </row>
    <row r="28" spans="1:69" s="190" customFormat="1" ht="60">
      <c r="A28" s="275" t="s">
        <v>580</v>
      </c>
      <c r="B28" s="276" t="s">
        <v>670</v>
      </c>
      <c r="C28" s="277" t="s">
        <v>734</v>
      </c>
      <c r="D28" s="277" t="s">
        <v>740</v>
      </c>
      <c r="E28" s="277">
        <v>2024</v>
      </c>
      <c r="F28" s="277">
        <v>2024</v>
      </c>
      <c r="G28" s="277" t="s">
        <v>606</v>
      </c>
      <c r="H28" s="255">
        <f>ROUND((107792.52+24091.49)/1.2/1000000,2)</f>
        <v>0.11</v>
      </c>
      <c r="I28" s="255" t="s">
        <v>606</v>
      </c>
      <c r="J28" s="255" t="s">
        <v>606</v>
      </c>
      <c r="K28" s="278">
        <f t="shared" si="4"/>
        <v>0.84581200000000001</v>
      </c>
      <c r="L28" s="278">
        <f>92270.4/1000000/1.2</f>
        <v>7.6891999999999988E-2</v>
      </c>
      <c r="M28" s="278">
        <f>922704/1000000/1.2</f>
        <v>0.76892000000000005</v>
      </c>
      <c r="N28" s="278">
        <v>0</v>
      </c>
      <c r="O28" s="278">
        <v>0</v>
      </c>
      <c r="P28" s="278" t="s">
        <v>606</v>
      </c>
      <c r="Q28" s="278" t="s">
        <v>606</v>
      </c>
      <c r="R28" s="278" t="s">
        <v>606</v>
      </c>
      <c r="S28" s="278" t="s">
        <v>606</v>
      </c>
      <c r="T28" s="278" t="s">
        <v>606</v>
      </c>
      <c r="U28" s="278" t="s">
        <v>606</v>
      </c>
      <c r="V28" s="278" t="s">
        <v>606</v>
      </c>
      <c r="W28" s="278" t="s">
        <v>606</v>
      </c>
      <c r="X28" s="278" t="s">
        <v>606</v>
      </c>
      <c r="Y28" s="278" t="s">
        <v>606</v>
      </c>
      <c r="Z28" s="278" t="s">
        <v>606</v>
      </c>
      <c r="AA28" s="278" t="s">
        <v>606</v>
      </c>
      <c r="AB28" s="278" t="s">
        <v>606</v>
      </c>
      <c r="AC28" s="278">
        <v>0</v>
      </c>
      <c r="AD28" s="278" t="s">
        <v>606</v>
      </c>
      <c r="AE28" s="278">
        <v>0</v>
      </c>
      <c r="AF28" s="278" t="s">
        <v>606</v>
      </c>
      <c r="AG28" s="278">
        <v>0</v>
      </c>
      <c r="AH28" s="278" t="s">
        <v>606</v>
      </c>
      <c r="AI28" s="278">
        <v>0</v>
      </c>
      <c r="AJ28" s="278" t="s">
        <v>606</v>
      </c>
      <c r="AK28" s="278">
        <f>K28</f>
        <v>0.84581200000000001</v>
      </c>
      <c r="AL28" s="278" t="s">
        <v>606</v>
      </c>
      <c r="AM28" s="278">
        <f>AK28+AI28+AG28+AE28+AC28</f>
        <v>0.84581200000000001</v>
      </c>
      <c r="AN28" s="278" t="s">
        <v>606</v>
      </c>
      <c r="AO28" s="278" t="s">
        <v>606</v>
      </c>
    </row>
    <row r="29" spans="1:69" s="190" customFormat="1" ht="63">
      <c r="A29" s="273" t="s">
        <v>531</v>
      </c>
      <c r="B29" s="274" t="s">
        <v>737</v>
      </c>
      <c r="C29" s="265" t="s">
        <v>725</v>
      </c>
      <c r="D29" s="294" t="s">
        <v>740</v>
      </c>
      <c r="E29" s="294">
        <v>2020</v>
      </c>
      <c r="F29" s="294">
        <v>2020</v>
      </c>
      <c r="G29" s="294" t="s">
        <v>606</v>
      </c>
      <c r="H29" s="294">
        <f>H30</f>
        <v>0.04</v>
      </c>
      <c r="I29" s="294" t="s">
        <v>606</v>
      </c>
      <c r="J29" s="294" t="s">
        <v>606</v>
      </c>
      <c r="K29" s="266">
        <f t="shared" si="4"/>
        <v>0.33502608333333334</v>
      </c>
      <c r="L29" s="266">
        <f>L30</f>
        <v>3.0456916666666674E-2</v>
      </c>
      <c r="M29" s="266">
        <f>M30</f>
        <v>0.30456916666666667</v>
      </c>
      <c r="N29" s="266">
        <f>N30</f>
        <v>0</v>
      </c>
      <c r="O29" s="266">
        <f>O30</f>
        <v>0</v>
      </c>
      <c r="P29" s="266" t="s">
        <v>606</v>
      </c>
      <c r="Q29" s="266" t="s">
        <v>606</v>
      </c>
      <c r="R29" s="266" t="s">
        <v>606</v>
      </c>
      <c r="S29" s="266" t="s">
        <v>606</v>
      </c>
      <c r="T29" s="266" t="s">
        <v>606</v>
      </c>
      <c r="U29" s="266" t="s">
        <v>606</v>
      </c>
      <c r="V29" s="266" t="s">
        <v>606</v>
      </c>
      <c r="W29" s="266" t="s">
        <v>606</v>
      </c>
      <c r="X29" s="266" t="s">
        <v>606</v>
      </c>
      <c r="Y29" s="266" t="s">
        <v>606</v>
      </c>
      <c r="Z29" s="266" t="s">
        <v>606</v>
      </c>
      <c r="AA29" s="266" t="s">
        <v>606</v>
      </c>
      <c r="AB29" s="266" t="s">
        <v>606</v>
      </c>
      <c r="AC29" s="266">
        <f>AC30</f>
        <v>0.33502608333333334</v>
      </c>
      <c r="AD29" s="266" t="s">
        <v>606</v>
      </c>
      <c r="AE29" s="266">
        <f>AE30</f>
        <v>0</v>
      </c>
      <c r="AF29" s="266" t="s">
        <v>606</v>
      </c>
      <c r="AG29" s="266">
        <v>0</v>
      </c>
      <c r="AH29" s="266" t="s">
        <v>606</v>
      </c>
      <c r="AI29" s="266">
        <v>0</v>
      </c>
      <c r="AJ29" s="266" t="s">
        <v>606</v>
      </c>
      <c r="AK29" s="266">
        <v>0</v>
      </c>
      <c r="AL29" s="266" t="s">
        <v>606</v>
      </c>
      <c r="AM29" s="266">
        <f>AM30</f>
        <v>0.33502608333333334</v>
      </c>
      <c r="AN29" s="266" t="s">
        <v>606</v>
      </c>
      <c r="AO29" s="266" t="s">
        <v>606</v>
      </c>
    </row>
    <row r="30" spans="1:69" s="190" customFormat="1">
      <c r="A30" s="275" t="s">
        <v>585</v>
      </c>
      <c r="B30" s="276" t="s">
        <v>851</v>
      </c>
      <c r="C30" s="277" t="s">
        <v>728</v>
      </c>
      <c r="D30" s="255" t="s">
        <v>740</v>
      </c>
      <c r="E30" s="255">
        <v>2020</v>
      </c>
      <c r="F30" s="255">
        <v>2020</v>
      </c>
      <c r="G30" s="255" t="s">
        <v>606</v>
      </c>
      <c r="H30" s="255">
        <f>ROUND((42696.61+9542.64)/1.2/1000000,2)</f>
        <v>0.04</v>
      </c>
      <c r="I30" s="255" t="s">
        <v>606</v>
      </c>
      <c r="J30" s="255" t="s">
        <v>606</v>
      </c>
      <c r="K30" s="278">
        <f t="shared" si="4"/>
        <v>0.33502608333333334</v>
      </c>
      <c r="L30" s="278">
        <f>36548.3/1000000/1.2</f>
        <v>3.0456916666666674E-2</v>
      </c>
      <c r="M30" s="278">
        <f>365483/1000000/1.2</f>
        <v>0.30456916666666667</v>
      </c>
      <c r="N30" s="278">
        <v>0</v>
      </c>
      <c r="O30" s="278">
        <v>0</v>
      </c>
      <c r="P30" s="278" t="s">
        <v>606</v>
      </c>
      <c r="Q30" s="278" t="s">
        <v>606</v>
      </c>
      <c r="R30" s="278" t="s">
        <v>606</v>
      </c>
      <c r="S30" s="278" t="s">
        <v>606</v>
      </c>
      <c r="T30" s="278" t="s">
        <v>606</v>
      </c>
      <c r="U30" s="278" t="s">
        <v>606</v>
      </c>
      <c r="V30" s="278" t="s">
        <v>606</v>
      </c>
      <c r="W30" s="278" t="s">
        <v>606</v>
      </c>
      <c r="X30" s="278" t="s">
        <v>606</v>
      </c>
      <c r="Y30" s="278" t="s">
        <v>606</v>
      </c>
      <c r="Z30" s="278" t="s">
        <v>606</v>
      </c>
      <c r="AA30" s="278" t="s">
        <v>606</v>
      </c>
      <c r="AB30" s="278" t="s">
        <v>606</v>
      </c>
      <c r="AC30" s="278">
        <f>K30</f>
        <v>0.33502608333333334</v>
      </c>
      <c r="AD30" s="278" t="s">
        <v>606</v>
      </c>
      <c r="AE30" s="278">
        <v>0</v>
      </c>
      <c r="AF30" s="278" t="s">
        <v>606</v>
      </c>
      <c r="AG30" s="278">
        <v>0</v>
      </c>
      <c r="AH30" s="278" t="s">
        <v>606</v>
      </c>
      <c r="AI30" s="278">
        <v>0</v>
      </c>
      <c r="AJ30" s="278" t="s">
        <v>606</v>
      </c>
      <c r="AK30" s="278">
        <v>0</v>
      </c>
      <c r="AL30" s="278" t="s">
        <v>606</v>
      </c>
      <c r="AM30" s="278">
        <f>AK30+AI30+AG30+AE30+AC30</f>
        <v>0.33502608333333334</v>
      </c>
      <c r="AN30" s="278" t="s">
        <v>606</v>
      </c>
      <c r="AO30" s="278" t="s">
        <v>606</v>
      </c>
    </row>
    <row r="31" spans="1:69" s="190" customFormat="1" ht="63">
      <c r="A31" s="273" t="s">
        <v>674</v>
      </c>
      <c r="B31" s="274" t="s">
        <v>738</v>
      </c>
      <c r="C31" s="265" t="s">
        <v>725</v>
      </c>
      <c r="D31" s="294" t="s">
        <v>740</v>
      </c>
      <c r="E31" s="294">
        <v>2020</v>
      </c>
      <c r="F31" s="294">
        <v>2020</v>
      </c>
      <c r="G31" s="294" t="s">
        <v>606</v>
      </c>
      <c r="H31" s="294">
        <f>H32</f>
        <v>0.06</v>
      </c>
      <c r="I31" s="294" t="s">
        <v>606</v>
      </c>
      <c r="J31" s="294" t="s">
        <v>606</v>
      </c>
      <c r="K31" s="266">
        <f>SUM(L31:O31)</f>
        <v>0.49325374999999999</v>
      </c>
      <c r="L31" s="266">
        <f>L32</f>
        <v>4.4841250000000006E-2</v>
      </c>
      <c r="M31" s="266">
        <f>M32</f>
        <v>0.44841249999999999</v>
      </c>
      <c r="N31" s="266">
        <f>N32</f>
        <v>0</v>
      </c>
      <c r="O31" s="266">
        <f>O32</f>
        <v>0</v>
      </c>
      <c r="P31" s="266" t="s">
        <v>606</v>
      </c>
      <c r="Q31" s="266" t="s">
        <v>606</v>
      </c>
      <c r="R31" s="266" t="s">
        <v>606</v>
      </c>
      <c r="S31" s="266" t="s">
        <v>606</v>
      </c>
      <c r="T31" s="266" t="s">
        <v>606</v>
      </c>
      <c r="U31" s="266" t="s">
        <v>606</v>
      </c>
      <c r="V31" s="266" t="s">
        <v>606</v>
      </c>
      <c r="W31" s="266" t="s">
        <v>606</v>
      </c>
      <c r="X31" s="266" t="s">
        <v>606</v>
      </c>
      <c r="Y31" s="266" t="s">
        <v>606</v>
      </c>
      <c r="Z31" s="266" t="s">
        <v>606</v>
      </c>
      <c r="AA31" s="266" t="s">
        <v>606</v>
      </c>
      <c r="AB31" s="266" t="s">
        <v>606</v>
      </c>
      <c r="AC31" s="266">
        <f>K31</f>
        <v>0.49325374999999999</v>
      </c>
      <c r="AD31" s="266" t="s">
        <v>606</v>
      </c>
      <c r="AE31" s="266">
        <f>AE32</f>
        <v>0</v>
      </c>
      <c r="AF31" s="266" t="s">
        <v>606</v>
      </c>
      <c r="AG31" s="266">
        <v>0</v>
      </c>
      <c r="AH31" s="266" t="s">
        <v>606</v>
      </c>
      <c r="AI31" s="266">
        <v>0</v>
      </c>
      <c r="AJ31" s="266" t="s">
        <v>606</v>
      </c>
      <c r="AK31" s="266">
        <v>0</v>
      </c>
      <c r="AL31" s="266" t="s">
        <v>606</v>
      </c>
      <c r="AM31" s="266">
        <f>AM32</f>
        <v>0.49325374999999999</v>
      </c>
      <c r="AN31" s="266" t="s">
        <v>606</v>
      </c>
      <c r="AO31" s="266" t="s">
        <v>606</v>
      </c>
    </row>
    <row r="32" spans="1:69" s="190" customFormat="1" ht="75">
      <c r="A32" s="275" t="s">
        <v>674</v>
      </c>
      <c r="B32" s="276" t="s">
        <v>676</v>
      </c>
      <c r="C32" s="277" t="s">
        <v>729</v>
      </c>
      <c r="D32" s="255" t="s">
        <v>740</v>
      </c>
      <c r="E32" s="255">
        <v>2020</v>
      </c>
      <c r="F32" s="255">
        <v>2020</v>
      </c>
      <c r="G32" s="255" t="s">
        <v>606</v>
      </c>
      <c r="H32" s="255">
        <f>ROUND((62861.57+14049.48)/1.2/1000000,2)</f>
        <v>0.06</v>
      </c>
      <c r="I32" s="255" t="s">
        <v>606</v>
      </c>
      <c r="J32" s="255" t="s">
        <v>606</v>
      </c>
      <c r="K32" s="278">
        <f>L32+M32+N32+O32</f>
        <v>0.49325374999999999</v>
      </c>
      <c r="L32" s="278">
        <f>53809.5/1000000/1.2</f>
        <v>4.4841250000000006E-2</v>
      </c>
      <c r="M32" s="278">
        <f>538095/1000000/1.2</f>
        <v>0.44841249999999999</v>
      </c>
      <c r="N32" s="278">
        <v>0</v>
      </c>
      <c r="O32" s="278">
        <v>0</v>
      </c>
      <c r="P32" s="278" t="s">
        <v>606</v>
      </c>
      <c r="Q32" s="278" t="s">
        <v>606</v>
      </c>
      <c r="R32" s="278" t="s">
        <v>606</v>
      </c>
      <c r="S32" s="278" t="s">
        <v>606</v>
      </c>
      <c r="T32" s="278" t="s">
        <v>606</v>
      </c>
      <c r="U32" s="278" t="s">
        <v>606</v>
      </c>
      <c r="V32" s="278" t="s">
        <v>606</v>
      </c>
      <c r="W32" s="278" t="s">
        <v>606</v>
      </c>
      <c r="X32" s="278" t="s">
        <v>606</v>
      </c>
      <c r="Y32" s="278" t="s">
        <v>606</v>
      </c>
      <c r="Z32" s="278" t="s">
        <v>606</v>
      </c>
      <c r="AA32" s="278" t="s">
        <v>606</v>
      </c>
      <c r="AB32" s="278" t="s">
        <v>606</v>
      </c>
      <c r="AC32" s="278">
        <f>K32</f>
        <v>0.49325374999999999</v>
      </c>
      <c r="AD32" s="278" t="s">
        <v>606</v>
      </c>
      <c r="AE32" s="278">
        <v>0</v>
      </c>
      <c r="AF32" s="278" t="s">
        <v>606</v>
      </c>
      <c r="AG32" s="278">
        <v>0</v>
      </c>
      <c r="AH32" s="278" t="s">
        <v>606</v>
      </c>
      <c r="AI32" s="278">
        <v>0</v>
      </c>
      <c r="AJ32" s="278" t="s">
        <v>606</v>
      </c>
      <c r="AK32" s="278">
        <v>0</v>
      </c>
      <c r="AL32" s="278" t="s">
        <v>606</v>
      </c>
      <c r="AM32" s="278">
        <f>AK32+AI32+AG32+AE32+AC32</f>
        <v>0.49325374999999999</v>
      </c>
      <c r="AN32" s="278" t="s">
        <v>606</v>
      </c>
      <c r="AO32" s="278" t="s">
        <v>606</v>
      </c>
    </row>
    <row r="33" spans="11:44" s="190" customFormat="1">
      <c r="K33" s="309"/>
      <c r="L33" s="309"/>
      <c r="M33" s="309"/>
      <c r="N33" s="309"/>
      <c r="O33" s="309"/>
      <c r="P33" s="309"/>
      <c r="Q33" s="309"/>
      <c r="R33" s="309"/>
      <c r="S33" s="309"/>
      <c r="T33" s="309"/>
      <c r="U33" s="309"/>
      <c r="V33" s="309"/>
      <c r="W33" s="309"/>
      <c r="X33" s="309"/>
      <c r="Y33" s="309"/>
      <c r="Z33" s="309"/>
      <c r="AA33" s="309"/>
      <c r="AB33" s="309"/>
      <c r="AC33" s="309"/>
      <c r="AD33" s="310"/>
      <c r="AE33" s="309"/>
      <c r="AF33" s="309"/>
      <c r="AG33" s="309"/>
      <c r="AH33" s="309"/>
      <c r="AI33" s="309"/>
      <c r="AJ33" s="309"/>
      <c r="AK33" s="309"/>
      <c r="AL33" s="309"/>
      <c r="AM33" s="309"/>
      <c r="AN33" s="309"/>
      <c r="AO33" s="309"/>
    </row>
    <row r="34" spans="11:44" s="190" customFormat="1">
      <c r="K34" s="309"/>
      <c r="L34" s="309"/>
      <c r="M34" s="309"/>
      <c r="N34" s="309"/>
      <c r="O34" s="309"/>
      <c r="P34" s="309"/>
      <c r="Q34" s="309"/>
      <c r="R34" s="309"/>
      <c r="S34" s="309"/>
      <c r="T34" s="309"/>
      <c r="U34" s="309"/>
      <c r="V34" s="309"/>
      <c r="W34" s="309"/>
      <c r="X34" s="309"/>
      <c r="Y34" s="309"/>
      <c r="Z34" s="309"/>
      <c r="AA34" s="309"/>
      <c r="AB34" s="309"/>
      <c r="AC34" s="309"/>
      <c r="AD34" s="309"/>
      <c r="AE34" s="309"/>
      <c r="AF34" s="309"/>
      <c r="AG34" s="309"/>
      <c r="AH34" s="309"/>
      <c r="AI34" s="309"/>
      <c r="AJ34" s="309"/>
      <c r="AK34" s="309"/>
      <c r="AL34" s="309"/>
      <c r="AM34" s="309"/>
      <c r="AN34" s="309"/>
      <c r="AO34" s="309"/>
    </row>
    <row r="35" spans="11:44" s="205" customFormat="1">
      <c r="K35" s="207"/>
      <c r="L35" s="208"/>
      <c r="M35" s="208"/>
      <c r="N35" s="208"/>
      <c r="O35" s="208"/>
      <c r="P35" s="208"/>
      <c r="Q35" s="208"/>
      <c r="R35" s="208"/>
      <c r="S35" s="208"/>
      <c r="T35" s="208"/>
      <c r="U35" s="208"/>
      <c r="V35" s="208"/>
      <c r="W35" s="208"/>
      <c r="X35" s="208"/>
      <c r="Y35" s="208"/>
      <c r="Z35" s="208"/>
      <c r="AA35" s="208"/>
      <c r="AB35" s="208"/>
      <c r="AC35" s="208"/>
      <c r="AD35" s="208"/>
      <c r="AE35" s="208"/>
      <c r="AF35" s="208"/>
      <c r="AG35" s="208"/>
      <c r="AH35" s="208"/>
      <c r="AI35" s="208"/>
      <c r="AJ35" s="208"/>
      <c r="AK35" s="208"/>
      <c r="AL35" s="208"/>
      <c r="AM35" s="208"/>
      <c r="AN35" s="208"/>
      <c r="AO35" s="208"/>
      <c r="AP35" s="195"/>
      <c r="AQ35" s="195"/>
      <c r="AR35" s="195"/>
    </row>
    <row r="36" spans="11:44" s="205" customFormat="1">
      <c r="L36" s="195"/>
      <c r="M36" s="195"/>
      <c r="N36" s="195"/>
      <c r="O36" s="195"/>
      <c r="P36" s="195"/>
      <c r="Q36" s="195"/>
      <c r="R36" s="195"/>
      <c r="S36" s="195"/>
      <c r="T36" s="195"/>
      <c r="U36" s="195"/>
      <c r="V36" s="195"/>
      <c r="W36" s="195"/>
      <c r="X36" s="195"/>
      <c r="Y36" s="195"/>
      <c r="Z36" s="195"/>
      <c r="AA36" s="195"/>
      <c r="AB36" s="195"/>
      <c r="AC36" s="195"/>
      <c r="AD36" s="195"/>
      <c r="AE36" s="195"/>
      <c r="AF36" s="195"/>
      <c r="AG36" s="195"/>
      <c r="AH36" s="195"/>
      <c r="AI36" s="195"/>
      <c r="AJ36" s="195"/>
      <c r="AK36" s="195"/>
      <c r="AL36" s="195"/>
      <c r="AM36" s="195"/>
      <c r="AN36" s="195"/>
      <c r="AO36" s="195"/>
      <c r="AP36" s="195"/>
      <c r="AQ36" s="195"/>
      <c r="AR36" s="195"/>
    </row>
    <row r="37" spans="11:44" s="205" customFormat="1">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5"/>
      <c r="AL37" s="195"/>
      <c r="AM37" s="195"/>
      <c r="AN37" s="195"/>
      <c r="AO37" s="195"/>
      <c r="AP37" s="195"/>
      <c r="AQ37" s="195"/>
      <c r="AR37" s="195"/>
    </row>
    <row r="38" spans="11:44" s="205" customFormat="1">
      <c r="L38" s="195"/>
      <c r="M38" s="195"/>
      <c r="N38" s="195"/>
      <c r="O38" s="195"/>
      <c r="P38" s="195"/>
      <c r="Q38" s="195"/>
      <c r="R38" s="195"/>
      <c r="S38" s="195"/>
      <c r="T38" s="195"/>
      <c r="U38" s="195"/>
      <c r="V38" s="195"/>
      <c r="W38" s="195"/>
      <c r="X38" s="195"/>
      <c r="Y38" s="195"/>
      <c r="Z38" s="195"/>
      <c r="AA38" s="195"/>
      <c r="AB38" s="195"/>
      <c r="AC38" s="195"/>
      <c r="AD38" s="195"/>
      <c r="AE38" s="195"/>
      <c r="AF38" s="195"/>
      <c r="AG38" s="195"/>
      <c r="AH38" s="195"/>
      <c r="AI38" s="195"/>
      <c r="AJ38" s="195"/>
      <c r="AK38" s="195"/>
      <c r="AL38" s="195"/>
      <c r="AM38" s="195"/>
      <c r="AN38" s="195"/>
      <c r="AO38" s="195"/>
      <c r="AP38" s="195"/>
      <c r="AQ38" s="195"/>
      <c r="AR38" s="195"/>
    </row>
    <row r="39" spans="11:44" s="205" customFormat="1">
      <c r="L39" s="195"/>
      <c r="M39" s="195"/>
      <c r="N39" s="195"/>
      <c r="O39" s="195"/>
      <c r="P39" s="195"/>
      <c r="Q39" s="195"/>
      <c r="R39" s="195"/>
      <c r="S39" s="195"/>
      <c r="T39" s="195"/>
      <c r="U39" s="195"/>
      <c r="V39" s="195"/>
      <c r="W39" s="195"/>
      <c r="X39" s="195"/>
      <c r="Y39" s="195"/>
      <c r="Z39" s="195"/>
      <c r="AA39" s="195"/>
      <c r="AB39" s="195"/>
      <c r="AC39" s="195"/>
      <c r="AD39" s="195"/>
      <c r="AE39" s="195"/>
      <c r="AF39" s="195"/>
      <c r="AG39" s="195"/>
      <c r="AH39" s="195"/>
      <c r="AI39" s="195"/>
      <c r="AJ39" s="195"/>
      <c r="AK39" s="195"/>
      <c r="AL39" s="195"/>
      <c r="AM39" s="195"/>
      <c r="AN39" s="195"/>
      <c r="AO39" s="195"/>
      <c r="AP39" s="195"/>
      <c r="AQ39" s="195"/>
      <c r="AR39" s="195"/>
    </row>
    <row r="40" spans="11:44" s="205" customFormat="1">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5"/>
      <c r="AL40" s="195"/>
      <c r="AM40" s="195"/>
      <c r="AN40" s="195"/>
      <c r="AO40" s="195"/>
      <c r="AP40" s="195"/>
      <c r="AQ40" s="195"/>
      <c r="AR40" s="195"/>
    </row>
    <row r="41" spans="11:44" s="205" customFormat="1">
      <c r="L41" s="195"/>
      <c r="M41" s="195"/>
      <c r="N41" s="195"/>
      <c r="O41" s="195"/>
      <c r="P41" s="195"/>
      <c r="Q41" s="195"/>
      <c r="R41" s="195"/>
      <c r="S41" s="195"/>
      <c r="T41" s="195"/>
      <c r="U41" s="195"/>
      <c r="V41" s="195"/>
      <c r="W41" s="195"/>
      <c r="X41" s="195"/>
      <c r="Y41" s="195"/>
      <c r="Z41" s="195"/>
      <c r="AA41" s="195"/>
      <c r="AB41" s="195"/>
      <c r="AC41" s="195"/>
      <c r="AD41" s="195"/>
      <c r="AE41" s="195"/>
      <c r="AF41" s="195"/>
      <c r="AG41" s="195"/>
      <c r="AH41" s="195"/>
      <c r="AI41" s="195"/>
      <c r="AJ41" s="195"/>
      <c r="AK41" s="195"/>
      <c r="AL41" s="195"/>
      <c r="AM41" s="195"/>
      <c r="AN41" s="195"/>
      <c r="AO41" s="195"/>
      <c r="AP41" s="195"/>
      <c r="AQ41" s="195"/>
      <c r="AR41" s="195"/>
    </row>
    <row r="42" spans="11:44" s="205" customFormat="1">
      <c r="L42" s="195"/>
      <c r="M42" s="195"/>
      <c r="N42" s="195"/>
      <c r="O42" s="195"/>
      <c r="P42" s="195"/>
      <c r="Q42" s="195"/>
      <c r="R42" s="195"/>
      <c r="S42" s="195"/>
      <c r="T42" s="195"/>
      <c r="U42" s="195"/>
      <c r="V42" s="195"/>
      <c r="W42" s="195"/>
      <c r="X42" s="195"/>
      <c r="Y42" s="195"/>
      <c r="Z42" s="195"/>
      <c r="AA42" s="195"/>
      <c r="AB42" s="195"/>
      <c r="AC42" s="195"/>
      <c r="AD42" s="195"/>
      <c r="AE42" s="195"/>
      <c r="AF42" s="195"/>
      <c r="AG42" s="195"/>
      <c r="AH42" s="195"/>
      <c r="AI42" s="195"/>
      <c r="AJ42" s="195"/>
      <c r="AK42" s="195"/>
      <c r="AL42" s="195"/>
      <c r="AM42" s="195"/>
      <c r="AN42" s="195"/>
      <c r="AO42" s="195"/>
      <c r="AP42" s="195"/>
      <c r="AQ42" s="195"/>
      <c r="AR42" s="195"/>
    </row>
    <row r="43" spans="11:44" s="205" customFormat="1">
      <c r="L43" s="195"/>
      <c r="M43" s="195"/>
      <c r="N43" s="195"/>
      <c r="O43" s="195"/>
      <c r="P43" s="195"/>
      <c r="Q43" s="195"/>
      <c r="R43" s="195"/>
      <c r="S43" s="195"/>
      <c r="T43" s="195"/>
      <c r="U43" s="195"/>
      <c r="V43" s="195"/>
      <c r="W43" s="195"/>
      <c r="X43" s="195"/>
      <c r="Y43" s="195"/>
      <c r="Z43" s="195"/>
      <c r="AA43" s="195"/>
      <c r="AB43" s="195"/>
      <c r="AC43" s="195"/>
      <c r="AD43" s="195"/>
      <c r="AE43" s="195"/>
      <c r="AF43" s="195"/>
      <c r="AG43" s="195"/>
      <c r="AH43" s="195"/>
      <c r="AI43" s="195"/>
      <c r="AJ43" s="195"/>
      <c r="AK43" s="195"/>
      <c r="AL43" s="195"/>
      <c r="AM43" s="195"/>
      <c r="AN43" s="195"/>
      <c r="AO43" s="195"/>
      <c r="AP43" s="195"/>
      <c r="AQ43" s="195"/>
      <c r="AR43" s="195"/>
    </row>
    <row r="44" spans="11:44" s="205" customFormat="1">
      <c r="L44" s="195"/>
      <c r="M44" s="195"/>
      <c r="N44" s="195"/>
      <c r="O44" s="195"/>
      <c r="P44" s="195"/>
      <c r="Q44" s="195"/>
      <c r="R44" s="195"/>
      <c r="S44" s="195"/>
      <c r="T44" s="195"/>
      <c r="U44" s="195"/>
      <c r="V44" s="195"/>
      <c r="W44" s="195"/>
      <c r="X44" s="195"/>
      <c r="Y44" s="195"/>
      <c r="Z44" s="195"/>
      <c r="AA44" s="195"/>
      <c r="AB44" s="195"/>
      <c r="AC44" s="195"/>
      <c r="AD44" s="195"/>
      <c r="AE44" s="195"/>
      <c r="AF44" s="195"/>
      <c r="AG44" s="195"/>
      <c r="AH44" s="195"/>
      <c r="AI44" s="195"/>
      <c r="AJ44" s="195"/>
      <c r="AK44" s="195"/>
      <c r="AL44" s="195"/>
      <c r="AM44" s="195"/>
      <c r="AN44" s="195"/>
      <c r="AO44" s="195"/>
      <c r="AP44" s="195"/>
      <c r="AQ44" s="195"/>
      <c r="AR44" s="195"/>
    </row>
    <row r="45" spans="11:44" s="205" customFormat="1">
      <c r="L45" s="195"/>
      <c r="M45" s="195"/>
      <c r="N45" s="195"/>
      <c r="O45" s="195"/>
      <c r="P45" s="195"/>
      <c r="Q45" s="195"/>
      <c r="R45" s="195"/>
      <c r="S45" s="195"/>
      <c r="T45" s="195"/>
      <c r="U45" s="195"/>
      <c r="V45" s="195"/>
      <c r="W45" s="195"/>
      <c r="X45" s="195"/>
      <c r="Y45" s="195"/>
      <c r="Z45" s="195"/>
      <c r="AA45" s="195"/>
      <c r="AB45" s="195"/>
      <c r="AC45" s="195"/>
      <c r="AD45" s="195"/>
      <c r="AE45" s="195"/>
      <c r="AF45" s="195"/>
      <c r="AG45" s="195"/>
      <c r="AH45" s="195"/>
      <c r="AI45" s="195"/>
      <c r="AJ45" s="195"/>
      <c r="AK45" s="195"/>
      <c r="AL45" s="195"/>
      <c r="AM45" s="195"/>
      <c r="AN45" s="195"/>
      <c r="AO45" s="195"/>
      <c r="AP45" s="195"/>
      <c r="AQ45" s="195"/>
      <c r="AR45" s="195"/>
    </row>
    <row r="46" spans="11:44" s="205" customFormat="1">
      <c r="L46" s="195"/>
      <c r="M46" s="195"/>
      <c r="N46" s="195"/>
      <c r="O46" s="195"/>
      <c r="P46" s="195"/>
      <c r="Q46" s="195"/>
      <c r="R46" s="195"/>
      <c r="S46" s="195"/>
      <c r="T46" s="195"/>
      <c r="U46" s="195"/>
      <c r="V46" s="195"/>
      <c r="W46" s="195"/>
      <c r="X46" s="195"/>
      <c r="Y46" s="195"/>
      <c r="Z46" s="195"/>
      <c r="AA46" s="195"/>
      <c r="AB46" s="195"/>
      <c r="AC46" s="195"/>
      <c r="AD46" s="195"/>
      <c r="AE46" s="195"/>
      <c r="AF46" s="195"/>
      <c r="AG46" s="195"/>
      <c r="AH46" s="195"/>
      <c r="AI46" s="195"/>
      <c r="AJ46" s="195"/>
      <c r="AK46" s="195"/>
      <c r="AL46" s="195"/>
      <c r="AM46" s="195"/>
      <c r="AN46" s="195"/>
      <c r="AO46" s="195"/>
      <c r="AP46" s="195"/>
      <c r="AQ46" s="195"/>
      <c r="AR46" s="195"/>
    </row>
    <row r="47" spans="11:44" s="205" customFormat="1">
      <c r="L47" s="195"/>
      <c r="M47" s="195"/>
      <c r="N47" s="195"/>
      <c r="O47" s="195"/>
      <c r="P47" s="195"/>
      <c r="Q47" s="195"/>
      <c r="R47" s="195"/>
      <c r="S47" s="195"/>
      <c r="T47" s="195"/>
      <c r="U47" s="195"/>
      <c r="V47" s="195"/>
      <c r="W47" s="195"/>
      <c r="X47" s="195"/>
      <c r="Y47" s="195"/>
      <c r="Z47" s="195"/>
      <c r="AA47" s="195"/>
      <c r="AB47" s="195"/>
      <c r="AC47" s="195"/>
      <c r="AD47" s="195"/>
      <c r="AE47" s="195"/>
      <c r="AF47" s="195"/>
      <c r="AG47" s="195"/>
      <c r="AH47" s="195"/>
      <c r="AI47" s="195"/>
      <c r="AJ47" s="195"/>
      <c r="AK47" s="195"/>
      <c r="AL47" s="195"/>
      <c r="AM47" s="195"/>
      <c r="AN47" s="195"/>
      <c r="AO47" s="195"/>
      <c r="AP47" s="195"/>
      <c r="AQ47" s="195"/>
      <c r="AR47" s="195"/>
    </row>
    <row r="48" spans="11:44" s="205" customFormat="1">
      <c r="L48" s="195"/>
      <c r="M48" s="195"/>
      <c r="N48" s="195"/>
      <c r="O48" s="195"/>
      <c r="P48" s="195"/>
      <c r="Q48" s="195"/>
      <c r="R48" s="195"/>
      <c r="S48" s="195"/>
      <c r="T48" s="195"/>
      <c r="U48" s="195"/>
      <c r="V48" s="195"/>
      <c r="W48" s="195"/>
      <c r="X48" s="195"/>
      <c r="Y48" s="195"/>
      <c r="Z48" s="195"/>
      <c r="AA48" s="195"/>
      <c r="AB48" s="195"/>
      <c r="AC48" s="195"/>
      <c r="AD48" s="195"/>
      <c r="AE48" s="195"/>
      <c r="AF48" s="195"/>
      <c r="AG48" s="195"/>
      <c r="AH48" s="195"/>
      <c r="AI48" s="195"/>
      <c r="AJ48" s="195"/>
      <c r="AK48" s="195"/>
      <c r="AL48" s="195"/>
      <c r="AM48" s="195"/>
      <c r="AN48" s="195"/>
      <c r="AO48" s="195"/>
      <c r="AP48" s="195"/>
      <c r="AQ48" s="195"/>
      <c r="AR48" s="195"/>
    </row>
    <row r="49" spans="12:44" s="205" customFormat="1">
      <c r="L49" s="195"/>
      <c r="M49" s="195"/>
      <c r="N49" s="195"/>
      <c r="O49" s="195"/>
      <c r="P49" s="195"/>
      <c r="Q49" s="195"/>
      <c r="R49" s="195"/>
      <c r="S49" s="195"/>
      <c r="T49" s="195"/>
      <c r="U49" s="195"/>
      <c r="V49" s="195"/>
      <c r="W49" s="195"/>
      <c r="X49" s="195"/>
      <c r="Y49" s="195"/>
      <c r="Z49" s="195"/>
      <c r="AA49" s="195"/>
      <c r="AB49" s="195"/>
      <c r="AC49" s="195"/>
      <c r="AD49" s="195"/>
      <c r="AE49" s="195"/>
      <c r="AF49" s="195"/>
      <c r="AG49" s="195"/>
      <c r="AH49" s="195"/>
      <c r="AI49" s="195"/>
      <c r="AJ49" s="195"/>
      <c r="AK49" s="195"/>
      <c r="AL49" s="195"/>
      <c r="AM49" s="195"/>
      <c r="AN49" s="195"/>
      <c r="AO49" s="195"/>
      <c r="AP49" s="195"/>
      <c r="AQ49" s="195"/>
      <c r="AR49" s="195"/>
    </row>
    <row r="50" spans="12:44" s="205" customFormat="1">
      <c r="L50" s="195"/>
      <c r="M50" s="195"/>
      <c r="N50" s="195"/>
      <c r="O50" s="195"/>
      <c r="P50" s="195"/>
      <c r="Q50" s="195"/>
      <c r="R50" s="195"/>
      <c r="S50" s="195"/>
      <c r="T50" s="195"/>
      <c r="U50" s="195"/>
      <c r="V50" s="195"/>
      <c r="W50" s="195"/>
      <c r="X50" s="195"/>
      <c r="Y50" s="195"/>
      <c r="Z50" s="195"/>
      <c r="AA50" s="195"/>
      <c r="AB50" s="195"/>
      <c r="AC50" s="195"/>
      <c r="AD50" s="195"/>
      <c r="AE50" s="195"/>
      <c r="AF50" s="195"/>
      <c r="AG50" s="195"/>
      <c r="AH50" s="195"/>
      <c r="AI50" s="195"/>
      <c r="AJ50" s="195"/>
      <c r="AK50" s="195"/>
      <c r="AL50" s="195"/>
      <c r="AM50" s="195"/>
      <c r="AN50" s="195"/>
      <c r="AO50" s="195"/>
      <c r="AP50" s="195"/>
      <c r="AQ50" s="195"/>
      <c r="AR50" s="195"/>
    </row>
    <row r="51" spans="12:44" s="205" customFormat="1">
      <c r="L51" s="195"/>
      <c r="M51" s="195"/>
      <c r="N51" s="195"/>
      <c r="O51" s="195"/>
      <c r="P51" s="195"/>
      <c r="Q51" s="195"/>
      <c r="R51" s="195"/>
      <c r="S51" s="195"/>
      <c r="T51" s="195"/>
      <c r="U51" s="195"/>
      <c r="V51" s="195"/>
      <c r="W51" s="195"/>
      <c r="X51" s="195"/>
      <c r="Y51" s="195"/>
      <c r="Z51" s="195"/>
      <c r="AA51" s="195"/>
      <c r="AB51" s="195"/>
      <c r="AC51" s="195"/>
      <c r="AD51" s="195"/>
      <c r="AE51" s="195"/>
      <c r="AF51" s="195"/>
      <c r="AG51" s="195"/>
      <c r="AH51" s="195"/>
      <c r="AI51" s="195"/>
      <c r="AJ51" s="195"/>
      <c r="AK51" s="195"/>
      <c r="AL51" s="195"/>
      <c r="AM51" s="195"/>
      <c r="AN51" s="195"/>
      <c r="AO51" s="195"/>
      <c r="AP51" s="195"/>
      <c r="AQ51" s="195"/>
      <c r="AR51" s="195"/>
    </row>
    <row r="52" spans="12:44" s="205" customFormat="1">
      <c r="L52" s="195"/>
      <c r="M52" s="195"/>
      <c r="N52" s="195"/>
      <c r="O52" s="195"/>
      <c r="P52" s="195"/>
      <c r="Q52" s="195"/>
      <c r="R52" s="195"/>
      <c r="S52" s="195"/>
      <c r="T52" s="195"/>
      <c r="U52" s="195"/>
      <c r="V52" s="195"/>
      <c r="W52" s="195"/>
      <c r="X52" s="195"/>
      <c r="Y52" s="195"/>
      <c r="Z52" s="195"/>
      <c r="AA52" s="195"/>
      <c r="AB52" s="195"/>
      <c r="AC52" s="195"/>
      <c r="AD52" s="195"/>
      <c r="AE52" s="195"/>
      <c r="AF52" s="195"/>
      <c r="AG52" s="195"/>
      <c r="AH52" s="195"/>
      <c r="AI52" s="195"/>
      <c r="AJ52" s="195"/>
      <c r="AK52" s="195"/>
      <c r="AL52" s="195"/>
      <c r="AM52" s="195"/>
      <c r="AN52" s="195"/>
      <c r="AO52" s="195"/>
      <c r="AP52" s="195"/>
      <c r="AQ52" s="195"/>
      <c r="AR52" s="195"/>
    </row>
    <row r="53" spans="12:44" s="205" customFormat="1">
      <c r="L53" s="195"/>
      <c r="M53" s="195"/>
      <c r="N53" s="195"/>
      <c r="O53" s="195"/>
      <c r="P53" s="195"/>
      <c r="Q53" s="195"/>
      <c r="R53" s="195"/>
      <c r="S53" s="195"/>
      <c r="T53" s="195"/>
      <c r="U53" s="195"/>
      <c r="V53" s="195"/>
      <c r="W53" s="195"/>
      <c r="X53" s="195"/>
      <c r="Y53" s="195"/>
      <c r="Z53" s="195"/>
      <c r="AA53" s="195"/>
      <c r="AB53" s="195"/>
      <c r="AC53" s="195"/>
      <c r="AD53" s="195"/>
      <c r="AE53" s="195"/>
      <c r="AF53" s="195"/>
      <c r="AG53" s="195"/>
      <c r="AH53" s="195"/>
      <c r="AI53" s="195"/>
      <c r="AJ53" s="195"/>
      <c r="AK53" s="195"/>
      <c r="AL53" s="195"/>
      <c r="AM53" s="195"/>
      <c r="AN53" s="195"/>
      <c r="AO53" s="195"/>
      <c r="AP53" s="195"/>
      <c r="AQ53" s="195"/>
      <c r="AR53" s="195"/>
    </row>
    <row r="54" spans="12:44" s="205" customFormat="1">
      <c r="L54" s="195"/>
      <c r="M54" s="195"/>
      <c r="N54" s="195"/>
      <c r="O54" s="195"/>
      <c r="P54" s="195"/>
      <c r="Q54" s="195"/>
      <c r="R54" s="195"/>
      <c r="S54" s="195"/>
      <c r="T54" s="195"/>
      <c r="U54" s="195"/>
      <c r="V54" s="195"/>
      <c r="W54" s="195"/>
      <c r="X54" s="195"/>
      <c r="Y54" s="195"/>
      <c r="Z54" s="195"/>
      <c r="AA54" s="195"/>
      <c r="AB54" s="195"/>
      <c r="AC54" s="195"/>
      <c r="AD54" s="195"/>
      <c r="AE54" s="195"/>
      <c r="AF54" s="195"/>
      <c r="AG54" s="195"/>
      <c r="AH54" s="195"/>
      <c r="AI54" s="195"/>
      <c r="AJ54" s="195"/>
      <c r="AK54" s="195"/>
      <c r="AL54" s="195"/>
      <c r="AM54" s="195"/>
      <c r="AN54" s="195"/>
      <c r="AO54" s="195"/>
      <c r="AP54" s="195"/>
      <c r="AQ54" s="195"/>
      <c r="AR54" s="195"/>
    </row>
    <row r="55" spans="12:44" s="205" customFormat="1">
      <c r="L55" s="195"/>
      <c r="M55" s="195"/>
      <c r="N55" s="195"/>
      <c r="O55" s="195"/>
      <c r="P55" s="195"/>
      <c r="Q55" s="195"/>
      <c r="R55" s="195"/>
      <c r="S55" s="195"/>
      <c r="T55" s="195"/>
      <c r="U55" s="195"/>
      <c r="V55" s="195"/>
      <c r="W55" s="195"/>
      <c r="X55" s="195"/>
      <c r="Y55" s="195"/>
      <c r="Z55" s="195"/>
      <c r="AA55" s="195"/>
      <c r="AB55" s="195"/>
      <c r="AC55" s="195"/>
      <c r="AD55" s="195"/>
      <c r="AE55" s="195"/>
      <c r="AF55" s="195"/>
      <c r="AG55" s="195"/>
      <c r="AH55" s="195"/>
      <c r="AI55" s="195"/>
      <c r="AJ55" s="195"/>
      <c r="AK55" s="195"/>
      <c r="AL55" s="195"/>
      <c r="AM55" s="195"/>
      <c r="AN55" s="195"/>
      <c r="AO55" s="195"/>
      <c r="AP55" s="195"/>
      <c r="AQ55" s="195"/>
      <c r="AR55" s="195"/>
    </row>
    <row r="56" spans="12:44" s="205" customFormat="1">
      <c r="L56" s="195"/>
      <c r="M56" s="195"/>
      <c r="N56" s="195"/>
      <c r="O56" s="195"/>
      <c r="P56" s="195"/>
      <c r="Q56" s="195"/>
      <c r="R56" s="195"/>
      <c r="S56" s="195"/>
      <c r="T56" s="195"/>
      <c r="U56" s="195"/>
      <c r="V56" s="195"/>
      <c r="W56" s="195"/>
      <c r="X56" s="195"/>
      <c r="Y56" s="195"/>
      <c r="Z56" s="195"/>
      <c r="AA56" s="195"/>
      <c r="AB56" s="195"/>
      <c r="AC56" s="195"/>
      <c r="AD56" s="195"/>
      <c r="AE56" s="195"/>
      <c r="AF56" s="195"/>
      <c r="AG56" s="195"/>
      <c r="AH56" s="195"/>
      <c r="AI56" s="195"/>
      <c r="AJ56" s="195"/>
      <c r="AK56" s="195"/>
      <c r="AL56" s="195"/>
      <c r="AM56" s="195"/>
      <c r="AN56" s="195"/>
      <c r="AO56" s="195"/>
      <c r="AP56" s="195"/>
      <c r="AQ56" s="195"/>
      <c r="AR56" s="195"/>
    </row>
    <row r="57" spans="12:44" s="205" customFormat="1">
      <c r="L57" s="195"/>
      <c r="M57" s="195"/>
      <c r="N57" s="195"/>
      <c r="O57" s="195"/>
      <c r="P57" s="195"/>
      <c r="Q57" s="195"/>
      <c r="R57" s="195"/>
      <c r="S57" s="195"/>
      <c r="T57" s="195"/>
      <c r="U57" s="195"/>
      <c r="V57" s="195"/>
      <c r="W57" s="195"/>
      <c r="X57" s="195"/>
      <c r="Y57" s="195"/>
      <c r="Z57" s="195"/>
      <c r="AA57" s="195"/>
      <c r="AB57" s="195"/>
      <c r="AC57" s="195"/>
      <c r="AD57" s="195"/>
      <c r="AE57" s="195"/>
      <c r="AF57" s="195"/>
      <c r="AG57" s="195"/>
      <c r="AH57" s="195"/>
      <c r="AI57" s="195"/>
      <c r="AJ57" s="195"/>
      <c r="AK57" s="195"/>
      <c r="AL57" s="195"/>
      <c r="AM57" s="195"/>
      <c r="AN57" s="195"/>
      <c r="AO57" s="195"/>
      <c r="AP57" s="195"/>
      <c r="AQ57" s="195"/>
      <c r="AR57" s="195"/>
    </row>
    <row r="58" spans="12:44" s="205" customFormat="1">
      <c r="L58" s="195"/>
      <c r="M58" s="195"/>
      <c r="N58" s="195"/>
      <c r="O58" s="195"/>
      <c r="P58" s="195"/>
      <c r="Q58" s="195"/>
      <c r="R58" s="195"/>
      <c r="S58" s="195"/>
      <c r="T58" s="195"/>
      <c r="U58" s="195"/>
      <c r="V58" s="195"/>
      <c r="W58" s="195"/>
      <c r="X58" s="195"/>
      <c r="Y58" s="195"/>
      <c r="Z58" s="195"/>
      <c r="AA58" s="195"/>
      <c r="AB58" s="195"/>
      <c r="AC58" s="195"/>
      <c r="AD58" s="195"/>
      <c r="AE58" s="195"/>
      <c r="AF58" s="195"/>
      <c r="AG58" s="195"/>
      <c r="AH58" s="195"/>
      <c r="AI58" s="195"/>
      <c r="AJ58" s="195"/>
      <c r="AK58" s="195"/>
      <c r="AL58" s="195"/>
      <c r="AM58" s="195"/>
      <c r="AN58" s="195"/>
      <c r="AO58" s="195"/>
      <c r="AP58" s="195"/>
      <c r="AQ58" s="195"/>
      <c r="AR58" s="195"/>
    </row>
    <row r="59" spans="12:44" s="205" customFormat="1">
      <c r="L59" s="195"/>
      <c r="M59" s="195"/>
      <c r="N59" s="195"/>
      <c r="O59" s="195"/>
      <c r="P59" s="195"/>
      <c r="Q59" s="195"/>
      <c r="R59" s="195"/>
      <c r="S59" s="195"/>
      <c r="T59" s="195"/>
      <c r="U59" s="195"/>
      <c r="V59" s="195"/>
      <c r="W59" s="195"/>
      <c r="X59" s="195"/>
      <c r="Y59" s="195"/>
      <c r="Z59" s="195"/>
      <c r="AA59" s="195"/>
      <c r="AB59" s="195"/>
      <c r="AC59" s="195"/>
      <c r="AD59" s="195"/>
      <c r="AE59" s="195"/>
      <c r="AF59" s="195"/>
      <c r="AG59" s="195"/>
      <c r="AH59" s="195"/>
      <c r="AI59" s="195"/>
      <c r="AJ59" s="195"/>
      <c r="AK59" s="195"/>
      <c r="AL59" s="195"/>
      <c r="AM59" s="195"/>
      <c r="AN59" s="195"/>
      <c r="AO59" s="195"/>
      <c r="AP59" s="195"/>
      <c r="AQ59" s="195"/>
      <c r="AR59" s="195"/>
    </row>
    <row r="60" spans="12:44" s="205" customFormat="1">
      <c r="L60" s="195"/>
      <c r="M60" s="195"/>
      <c r="N60" s="195"/>
      <c r="O60" s="195"/>
      <c r="P60" s="195"/>
      <c r="Q60" s="195"/>
      <c r="R60" s="195"/>
      <c r="S60" s="195"/>
      <c r="T60" s="195"/>
      <c r="U60" s="195"/>
      <c r="V60" s="195"/>
      <c r="W60" s="195"/>
      <c r="X60" s="195"/>
      <c r="Y60" s="195"/>
      <c r="Z60" s="195"/>
      <c r="AA60" s="195"/>
      <c r="AB60" s="195"/>
      <c r="AC60" s="195"/>
      <c r="AD60" s="195"/>
      <c r="AE60" s="195"/>
      <c r="AF60" s="195"/>
      <c r="AG60" s="195"/>
      <c r="AH60" s="195"/>
      <c r="AI60" s="195"/>
      <c r="AJ60" s="195"/>
      <c r="AK60" s="195"/>
      <c r="AL60" s="195"/>
      <c r="AM60" s="195"/>
      <c r="AN60" s="195"/>
      <c r="AO60" s="195"/>
      <c r="AP60" s="195"/>
      <c r="AQ60" s="195"/>
      <c r="AR60" s="195"/>
    </row>
    <row r="61" spans="12:44" s="205" customFormat="1">
      <c r="L61" s="195"/>
      <c r="M61" s="195"/>
      <c r="N61" s="195"/>
      <c r="O61" s="195"/>
      <c r="P61" s="195"/>
      <c r="Q61" s="195"/>
      <c r="R61" s="195"/>
      <c r="S61" s="195"/>
      <c r="T61" s="195"/>
      <c r="U61" s="195"/>
      <c r="V61" s="195"/>
      <c r="W61" s="195"/>
      <c r="X61" s="195"/>
      <c r="Y61" s="195"/>
      <c r="Z61" s="195"/>
      <c r="AA61" s="195"/>
      <c r="AB61" s="195"/>
      <c r="AC61" s="195"/>
      <c r="AD61" s="195"/>
      <c r="AE61" s="195"/>
      <c r="AF61" s="195"/>
      <c r="AG61" s="195"/>
      <c r="AH61" s="195"/>
      <c r="AI61" s="195"/>
      <c r="AJ61" s="195"/>
      <c r="AK61" s="195"/>
      <c r="AL61" s="195"/>
      <c r="AM61" s="195"/>
      <c r="AN61" s="195"/>
      <c r="AO61" s="195"/>
      <c r="AP61" s="195"/>
      <c r="AQ61" s="195"/>
      <c r="AR61" s="195"/>
    </row>
    <row r="62" spans="12:44" s="205" customFormat="1">
      <c r="L62" s="195"/>
      <c r="M62" s="195"/>
      <c r="N62" s="195"/>
      <c r="O62" s="195"/>
      <c r="P62" s="195"/>
      <c r="Q62" s="195"/>
      <c r="R62" s="195"/>
      <c r="S62" s="195"/>
      <c r="T62" s="195"/>
      <c r="U62" s="195"/>
      <c r="V62" s="195"/>
      <c r="W62" s="195"/>
      <c r="X62" s="195"/>
      <c r="Y62" s="195"/>
      <c r="Z62" s="195"/>
      <c r="AA62" s="195"/>
      <c r="AB62" s="195"/>
      <c r="AC62" s="195"/>
      <c r="AD62" s="195"/>
      <c r="AE62" s="195"/>
      <c r="AF62" s="195"/>
      <c r="AG62" s="195"/>
      <c r="AH62" s="195"/>
      <c r="AI62" s="195"/>
      <c r="AJ62" s="195"/>
      <c r="AK62" s="195"/>
      <c r="AL62" s="195"/>
      <c r="AM62" s="195"/>
      <c r="AN62" s="195"/>
      <c r="AO62" s="195"/>
      <c r="AP62" s="195"/>
      <c r="AQ62" s="195"/>
      <c r="AR62" s="195"/>
    </row>
    <row r="63" spans="12:44" s="205" customFormat="1">
      <c r="L63" s="195"/>
      <c r="M63" s="195"/>
      <c r="N63" s="195"/>
      <c r="O63" s="195"/>
      <c r="P63" s="195"/>
      <c r="Q63" s="195"/>
      <c r="R63" s="195"/>
      <c r="S63" s="195"/>
      <c r="T63" s="195"/>
      <c r="U63" s="195"/>
      <c r="V63" s="195"/>
      <c r="W63" s="195"/>
      <c r="X63" s="195"/>
      <c r="Y63" s="195"/>
      <c r="Z63" s="195"/>
      <c r="AA63" s="195"/>
      <c r="AB63" s="195"/>
      <c r="AC63" s="195"/>
      <c r="AD63" s="195"/>
      <c r="AE63" s="195"/>
      <c r="AF63" s="195"/>
      <c r="AG63" s="195"/>
      <c r="AH63" s="195"/>
      <c r="AI63" s="195"/>
      <c r="AJ63" s="195"/>
      <c r="AK63" s="195"/>
      <c r="AL63" s="195"/>
      <c r="AM63" s="195"/>
      <c r="AN63" s="195"/>
      <c r="AO63" s="195"/>
      <c r="AP63" s="195"/>
      <c r="AQ63" s="195"/>
      <c r="AR63" s="195"/>
    </row>
    <row r="64" spans="12:44" s="205" customFormat="1">
      <c r="L64" s="195"/>
      <c r="M64" s="195"/>
      <c r="N64" s="195"/>
      <c r="O64" s="195"/>
      <c r="P64" s="195"/>
      <c r="Q64" s="195"/>
      <c r="R64" s="195"/>
      <c r="S64" s="195"/>
      <c r="T64" s="195"/>
      <c r="U64" s="195"/>
      <c r="V64" s="195"/>
      <c r="W64" s="195"/>
      <c r="X64" s="195"/>
      <c r="Y64" s="195"/>
      <c r="Z64" s="195"/>
      <c r="AA64" s="195"/>
      <c r="AB64" s="195"/>
      <c r="AC64" s="195"/>
      <c r="AD64" s="195"/>
      <c r="AE64" s="195"/>
      <c r="AF64" s="195"/>
      <c r="AG64" s="195"/>
      <c r="AH64" s="195"/>
      <c r="AI64" s="195"/>
      <c r="AJ64" s="195"/>
      <c r="AK64" s="195"/>
      <c r="AL64" s="195"/>
      <c r="AM64" s="195"/>
      <c r="AN64" s="195"/>
      <c r="AO64" s="195"/>
      <c r="AP64" s="195"/>
      <c r="AQ64" s="195"/>
      <c r="AR64" s="195"/>
    </row>
    <row r="65" spans="12:44" s="205" customFormat="1">
      <c r="L65" s="195"/>
      <c r="M65" s="195"/>
      <c r="N65" s="195"/>
      <c r="O65" s="195"/>
      <c r="P65" s="195"/>
      <c r="Q65" s="195"/>
      <c r="R65" s="195"/>
      <c r="S65" s="195"/>
      <c r="T65" s="195"/>
      <c r="U65" s="195"/>
      <c r="V65" s="195"/>
      <c r="W65" s="195"/>
      <c r="X65" s="195"/>
      <c r="Y65" s="195"/>
      <c r="Z65" s="195"/>
      <c r="AA65" s="195"/>
      <c r="AB65" s="195"/>
      <c r="AC65" s="195"/>
      <c r="AD65" s="195"/>
      <c r="AE65" s="195"/>
      <c r="AF65" s="195"/>
      <c r="AG65" s="195"/>
      <c r="AH65" s="195"/>
      <c r="AI65" s="195"/>
      <c r="AJ65" s="195"/>
      <c r="AK65" s="195"/>
      <c r="AL65" s="195"/>
      <c r="AM65" s="195"/>
      <c r="AN65" s="195"/>
      <c r="AO65" s="195"/>
      <c r="AP65" s="195"/>
      <c r="AQ65" s="195"/>
      <c r="AR65" s="195"/>
    </row>
    <row r="66" spans="12:44" s="205" customFormat="1">
      <c r="L66" s="195"/>
      <c r="M66" s="195"/>
      <c r="N66" s="195"/>
      <c r="O66" s="195"/>
      <c r="P66" s="195"/>
      <c r="Q66" s="195"/>
      <c r="R66" s="195"/>
      <c r="S66" s="195"/>
      <c r="T66" s="195"/>
      <c r="U66" s="195"/>
      <c r="V66" s="195"/>
      <c r="W66" s="195"/>
      <c r="X66" s="195"/>
      <c r="Y66" s="195"/>
      <c r="Z66" s="195"/>
      <c r="AA66" s="195"/>
      <c r="AB66" s="195"/>
      <c r="AC66" s="195"/>
      <c r="AD66" s="195"/>
      <c r="AE66" s="195"/>
      <c r="AF66" s="195"/>
      <c r="AG66" s="195"/>
      <c r="AH66" s="195"/>
      <c r="AI66" s="195"/>
      <c r="AJ66" s="195"/>
      <c r="AK66" s="195"/>
      <c r="AL66" s="195"/>
      <c r="AM66" s="195"/>
      <c r="AN66" s="195"/>
      <c r="AO66" s="195"/>
      <c r="AP66" s="195"/>
      <c r="AQ66" s="195"/>
      <c r="AR66" s="195"/>
    </row>
    <row r="67" spans="12:44" s="205" customFormat="1">
      <c r="L67" s="195"/>
      <c r="M67" s="195"/>
      <c r="N67" s="195"/>
      <c r="O67" s="195"/>
      <c r="P67" s="195"/>
      <c r="Q67" s="195"/>
      <c r="R67" s="195"/>
      <c r="S67" s="195"/>
      <c r="T67" s="195"/>
      <c r="U67" s="195"/>
      <c r="V67" s="195"/>
      <c r="W67" s="195"/>
      <c r="X67" s="195"/>
      <c r="Y67" s="195"/>
      <c r="Z67" s="195"/>
      <c r="AA67" s="195"/>
      <c r="AB67" s="195"/>
      <c r="AC67" s="195"/>
      <c r="AD67" s="195"/>
      <c r="AE67" s="195"/>
      <c r="AF67" s="195"/>
      <c r="AG67" s="195"/>
      <c r="AH67" s="195"/>
      <c r="AI67" s="195"/>
      <c r="AJ67" s="195"/>
      <c r="AK67" s="195"/>
      <c r="AL67" s="195"/>
      <c r="AM67" s="195"/>
      <c r="AN67" s="195"/>
      <c r="AO67" s="195"/>
      <c r="AP67" s="195"/>
      <c r="AQ67" s="195"/>
      <c r="AR67" s="195"/>
    </row>
    <row r="68" spans="12:44" s="205" customFormat="1">
      <c r="L68" s="195"/>
      <c r="M68" s="195"/>
      <c r="N68" s="195"/>
      <c r="O68" s="195"/>
      <c r="P68" s="195"/>
      <c r="Q68" s="195"/>
      <c r="R68" s="195"/>
      <c r="S68" s="195"/>
      <c r="T68" s="195"/>
      <c r="U68" s="195"/>
      <c r="V68" s="195"/>
      <c r="W68" s="195"/>
      <c r="X68" s="195"/>
      <c r="Y68" s="195"/>
      <c r="Z68" s="195"/>
      <c r="AA68" s="195"/>
      <c r="AB68" s="195"/>
      <c r="AC68" s="195"/>
      <c r="AD68" s="195"/>
      <c r="AE68" s="195"/>
      <c r="AF68" s="195"/>
      <c r="AG68" s="195"/>
      <c r="AH68" s="195"/>
      <c r="AI68" s="195"/>
      <c r="AJ68" s="195"/>
      <c r="AK68" s="195"/>
      <c r="AL68" s="195"/>
      <c r="AM68" s="195"/>
      <c r="AN68" s="195"/>
      <c r="AO68" s="195"/>
      <c r="AP68" s="195"/>
      <c r="AQ68" s="195"/>
      <c r="AR68" s="195"/>
    </row>
    <row r="69" spans="12:44" s="205" customFormat="1">
      <c r="L69" s="195"/>
      <c r="M69" s="195"/>
      <c r="N69" s="195"/>
      <c r="O69" s="195"/>
      <c r="P69" s="195"/>
      <c r="Q69" s="195"/>
      <c r="R69" s="195"/>
      <c r="S69" s="195"/>
      <c r="T69" s="195"/>
      <c r="U69" s="195"/>
      <c r="V69" s="195"/>
      <c r="W69" s="195"/>
      <c r="X69" s="195"/>
      <c r="Y69" s="195"/>
      <c r="Z69" s="195"/>
      <c r="AA69" s="195"/>
      <c r="AB69" s="195"/>
      <c r="AC69" s="195"/>
      <c r="AD69" s="195"/>
      <c r="AE69" s="195"/>
      <c r="AF69" s="195"/>
      <c r="AG69" s="195"/>
      <c r="AH69" s="195"/>
      <c r="AI69" s="195"/>
      <c r="AJ69" s="195"/>
      <c r="AK69" s="195"/>
      <c r="AL69" s="195"/>
      <c r="AM69" s="195"/>
      <c r="AN69" s="195"/>
      <c r="AO69" s="195"/>
      <c r="AP69" s="195"/>
      <c r="AQ69" s="195"/>
      <c r="AR69" s="195"/>
    </row>
    <row r="70" spans="12:44" s="205" customFormat="1">
      <c r="L70" s="195"/>
      <c r="M70" s="195"/>
      <c r="N70" s="195"/>
      <c r="O70" s="195"/>
      <c r="P70" s="195"/>
      <c r="Q70" s="195"/>
      <c r="R70" s="195"/>
      <c r="S70" s="195"/>
      <c r="T70" s="195"/>
      <c r="U70" s="195"/>
      <c r="V70" s="195"/>
      <c r="W70" s="195"/>
      <c r="X70" s="195"/>
      <c r="Y70" s="195"/>
      <c r="Z70" s="195"/>
      <c r="AA70" s="195"/>
      <c r="AB70" s="195"/>
      <c r="AC70" s="195"/>
      <c r="AD70" s="195"/>
      <c r="AE70" s="195"/>
      <c r="AF70" s="195"/>
      <c r="AG70" s="195"/>
      <c r="AH70" s="195"/>
      <c r="AI70" s="195"/>
      <c r="AJ70" s="195"/>
      <c r="AK70" s="195"/>
      <c r="AL70" s="195"/>
      <c r="AM70" s="195"/>
      <c r="AN70" s="195"/>
      <c r="AO70" s="195"/>
      <c r="AP70" s="195"/>
      <c r="AQ70" s="195"/>
      <c r="AR70" s="195"/>
    </row>
    <row r="71" spans="12:44" s="205" customFormat="1">
      <c r="L71" s="195"/>
      <c r="M71" s="195"/>
      <c r="N71" s="195"/>
      <c r="O71" s="195"/>
      <c r="P71" s="195"/>
      <c r="Q71" s="195"/>
      <c r="R71" s="195"/>
      <c r="S71" s="195"/>
      <c r="T71" s="195"/>
      <c r="U71" s="195"/>
      <c r="V71" s="195"/>
      <c r="W71" s="195"/>
      <c r="X71" s="195"/>
      <c r="Y71" s="195"/>
      <c r="Z71" s="195"/>
      <c r="AA71" s="195"/>
      <c r="AB71" s="195"/>
      <c r="AC71" s="195"/>
      <c r="AD71" s="195"/>
      <c r="AE71" s="195"/>
      <c r="AF71" s="195"/>
      <c r="AG71" s="195"/>
      <c r="AH71" s="195"/>
      <c r="AI71" s="195"/>
      <c r="AJ71" s="195"/>
      <c r="AK71" s="195"/>
      <c r="AL71" s="195"/>
      <c r="AM71" s="195"/>
      <c r="AN71" s="195"/>
      <c r="AO71" s="195"/>
      <c r="AP71" s="195"/>
      <c r="AQ71" s="195"/>
      <c r="AR71" s="195"/>
    </row>
    <row r="72" spans="12:44" s="205" customFormat="1">
      <c r="L72" s="195"/>
      <c r="M72" s="195"/>
      <c r="N72" s="195"/>
      <c r="O72" s="195"/>
      <c r="P72" s="195"/>
      <c r="Q72" s="195"/>
      <c r="R72" s="195"/>
      <c r="S72" s="195"/>
      <c r="T72" s="195"/>
      <c r="U72" s="195"/>
      <c r="V72" s="195"/>
      <c r="W72" s="195"/>
      <c r="X72" s="195"/>
      <c r="Y72" s="195"/>
      <c r="Z72" s="195"/>
      <c r="AA72" s="195"/>
      <c r="AB72" s="195"/>
      <c r="AC72" s="195"/>
      <c r="AD72" s="195"/>
      <c r="AE72" s="195"/>
      <c r="AF72" s="195"/>
      <c r="AG72" s="195"/>
      <c r="AH72" s="195"/>
      <c r="AI72" s="195"/>
      <c r="AJ72" s="195"/>
      <c r="AK72" s="195"/>
      <c r="AL72" s="195"/>
      <c r="AM72" s="195"/>
      <c r="AN72" s="195"/>
      <c r="AO72" s="195"/>
      <c r="AP72" s="195"/>
      <c r="AQ72" s="195"/>
      <c r="AR72" s="195"/>
    </row>
    <row r="73" spans="12:44" s="205" customFormat="1">
      <c r="L73" s="195"/>
      <c r="M73" s="195"/>
      <c r="N73" s="195"/>
      <c r="O73" s="195"/>
      <c r="P73" s="195"/>
      <c r="Q73" s="195"/>
      <c r="R73" s="195"/>
      <c r="S73" s="195"/>
      <c r="T73" s="195"/>
      <c r="U73" s="195"/>
      <c r="V73" s="195"/>
      <c r="W73" s="195"/>
      <c r="X73" s="195"/>
      <c r="Y73" s="195"/>
      <c r="Z73" s="195"/>
      <c r="AA73" s="195"/>
      <c r="AB73" s="195"/>
      <c r="AC73" s="195"/>
      <c r="AD73" s="195"/>
      <c r="AE73" s="195"/>
      <c r="AF73" s="195"/>
      <c r="AG73" s="195"/>
      <c r="AH73" s="195"/>
      <c r="AI73" s="195"/>
      <c r="AJ73" s="195"/>
      <c r="AK73" s="195"/>
      <c r="AL73" s="195"/>
      <c r="AM73" s="195"/>
      <c r="AN73" s="195"/>
      <c r="AO73" s="195"/>
      <c r="AP73" s="195"/>
      <c r="AQ73" s="195"/>
      <c r="AR73" s="195"/>
    </row>
    <row r="74" spans="12:44" s="205" customFormat="1">
      <c r="L74" s="195"/>
      <c r="M74" s="195"/>
      <c r="N74" s="195"/>
      <c r="O74" s="195"/>
      <c r="P74" s="195"/>
      <c r="Q74" s="195"/>
      <c r="R74" s="195"/>
      <c r="S74" s="195"/>
      <c r="T74" s="195"/>
      <c r="U74" s="195"/>
      <c r="V74" s="195"/>
      <c r="W74" s="195"/>
      <c r="X74" s="195"/>
      <c r="Y74" s="195"/>
      <c r="Z74" s="195"/>
      <c r="AA74" s="195"/>
      <c r="AB74" s="195"/>
      <c r="AC74" s="195"/>
      <c r="AD74" s="195"/>
      <c r="AE74" s="195"/>
      <c r="AF74" s="195"/>
      <c r="AG74" s="195"/>
      <c r="AH74" s="195"/>
      <c r="AI74" s="195"/>
      <c r="AJ74" s="195"/>
      <c r="AK74" s="195"/>
      <c r="AL74" s="195"/>
      <c r="AM74" s="195"/>
      <c r="AN74" s="195"/>
      <c r="AO74" s="195"/>
      <c r="AP74" s="195"/>
      <c r="AQ74" s="195"/>
      <c r="AR74" s="195"/>
    </row>
    <row r="75" spans="12:44" s="205" customFormat="1">
      <c r="L75" s="195"/>
      <c r="M75" s="195"/>
      <c r="N75" s="195"/>
      <c r="O75" s="195"/>
      <c r="P75" s="195"/>
      <c r="Q75" s="195"/>
      <c r="R75" s="195"/>
      <c r="S75" s="195"/>
      <c r="T75" s="195"/>
      <c r="U75" s="195"/>
      <c r="V75" s="195"/>
      <c r="W75" s="195"/>
      <c r="X75" s="195"/>
      <c r="Y75" s="195"/>
      <c r="Z75" s="195"/>
      <c r="AA75" s="195"/>
      <c r="AB75" s="195"/>
      <c r="AC75" s="195"/>
      <c r="AD75" s="195"/>
      <c r="AE75" s="195"/>
      <c r="AF75" s="195"/>
      <c r="AG75" s="195"/>
      <c r="AH75" s="195"/>
      <c r="AI75" s="195"/>
      <c r="AJ75" s="195"/>
      <c r="AK75" s="195"/>
      <c r="AL75" s="195"/>
      <c r="AM75" s="195"/>
      <c r="AN75" s="195"/>
      <c r="AO75" s="195"/>
      <c r="AP75" s="195"/>
      <c r="AQ75" s="195"/>
      <c r="AR75" s="195"/>
    </row>
    <row r="76" spans="12:44" s="205" customFormat="1">
      <c r="L76" s="195"/>
      <c r="M76" s="195"/>
      <c r="N76" s="195"/>
      <c r="O76" s="195"/>
      <c r="P76" s="195"/>
      <c r="Q76" s="195"/>
      <c r="R76" s="195"/>
      <c r="S76" s="195"/>
      <c r="T76" s="195"/>
      <c r="U76" s="195"/>
      <c r="V76" s="195"/>
      <c r="W76" s="195"/>
      <c r="X76" s="195"/>
      <c r="Y76" s="195"/>
      <c r="Z76" s="195"/>
      <c r="AA76" s="195"/>
      <c r="AB76" s="195"/>
      <c r="AC76" s="195"/>
      <c r="AD76" s="195"/>
      <c r="AE76" s="195"/>
      <c r="AF76" s="195"/>
      <c r="AG76" s="195"/>
      <c r="AH76" s="195"/>
      <c r="AI76" s="195"/>
      <c r="AJ76" s="195"/>
      <c r="AK76" s="195"/>
      <c r="AL76" s="195"/>
      <c r="AM76" s="195"/>
      <c r="AN76" s="195"/>
      <c r="AO76" s="195"/>
      <c r="AP76" s="195"/>
      <c r="AQ76" s="195"/>
      <c r="AR76" s="195"/>
    </row>
    <row r="77" spans="12:44" s="205" customFormat="1">
      <c r="L77" s="195"/>
      <c r="M77" s="195"/>
      <c r="N77" s="195"/>
      <c r="O77" s="195"/>
      <c r="P77" s="195"/>
      <c r="Q77" s="195"/>
      <c r="R77" s="195"/>
      <c r="S77" s="195"/>
      <c r="T77" s="195"/>
      <c r="U77" s="195"/>
      <c r="V77" s="195"/>
      <c r="W77" s="195"/>
      <c r="X77" s="195"/>
      <c r="Y77" s="195"/>
      <c r="Z77" s="195"/>
      <c r="AA77" s="195"/>
      <c r="AB77" s="195"/>
      <c r="AC77" s="195"/>
      <c r="AD77" s="195"/>
      <c r="AE77" s="195"/>
      <c r="AF77" s="195"/>
      <c r="AG77" s="195"/>
      <c r="AH77" s="195"/>
      <c r="AI77" s="195"/>
      <c r="AJ77" s="195"/>
      <c r="AK77" s="195"/>
      <c r="AL77" s="195"/>
      <c r="AM77" s="195"/>
      <c r="AN77" s="195"/>
      <c r="AO77" s="195"/>
      <c r="AP77" s="195"/>
      <c r="AQ77" s="195"/>
      <c r="AR77" s="195"/>
    </row>
    <row r="78" spans="12:44" s="205" customFormat="1">
      <c r="L78" s="195"/>
      <c r="M78" s="195"/>
      <c r="N78" s="195"/>
      <c r="O78" s="195"/>
      <c r="P78" s="195"/>
      <c r="Q78" s="195"/>
      <c r="R78" s="195"/>
      <c r="S78" s="195"/>
      <c r="T78" s="195"/>
      <c r="U78" s="195"/>
      <c r="V78" s="195"/>
      <c r="W78" s="195"/>
      <c r="X78" s="195"/>
      <c r="Y78" s="195"/>
      <c r="Z78" s="195"/>
      <c r="AA78" s="195"/>
      <c r="AB78" s="195"/>
      <c r="AC78" s="195"/>
      <c r="AD78" s="195"/>
      <c r="AE78" s="195"/>
      <c r="AF78" s="195"/>
      <c r="AG78" s="195"/>
      <c r="AH78" s="195"/>
      <c r="AI78" s="195"/>
      <c r="AJ78" s="195"/>
      <c r="AK78" s="195"/>
      <c r="AL78" s="195"/>
      <c r="AM78" s="195"/>
      <c r="AN78" s="195"/>
      <c r="AO78" s="195"/>
      <c r="AP78" s="195"/>
      <c r="AQ78" s="195"/>
      <c r="AR78" s="195"/>
    </row>
    <row r="79" spans="12:44" s="205" customFormat="1">
      <c r="L79" s="195"/>
      <c r="M79" s="195"/>
      <c r="N79" s="195"/>
      <c r="O79" s="195"/>
      <c r="P79" s="195"/>
      <c r="Q79" s="195"/>
      <c r="R79" s="195"/>
      <c r="S79" s="195"/>
      <c r="T79" s="195"/>
      <c r="U79" s="195"/>
      <c r="V79" s="195"/>
      <c r="W79" s="195"/>
      <c r="X79" s="195"/>
      <c r="Y79" s="195"/>
      <c r="Z79" s="195"/>
      <c r="AA79" s="195"/>
      <c r="AB79" s="195"/>
      <c r="AC79" s="195"/>
      <c r="AD79" s="195"/>
      <c r="AE79" s="195"/>
      <c r="AF79" s="195"/>
      <c r="AG79" s="195"/>
      <c r="AH79" s="195"/>
      <c r="AI79" s="195"/>
      <c r="AJ79" s="195"/>
      <c r="AK79" s="195"/>
      <c r="AL79" s="195"/>
      <c r="AM79" s="195"/>
      <c r="AN79" s="195"/>
      <c r="AO79" s="195"/>
      <c r="AP79" s="195"/>
      <c r="AQ79" s="195"/>
      <c r="AR79" s="195"/>
    </row>
    <row r="80" spans="12:44" s="205" customFormat="1">
      <c r="L80" s="195"/>
      <c r="M80" s="195"/>
      <c r="N80" s="195"/>
      <c r="O80" s="195"/>
      <c r="P80" s="195"/>
      <c r="Q80" s="195"/>
      <c r="R80" s="195"/>
      <c r="S80" s="195"/>
      <c r="T80" s="195"/>
      <c r="U80" s="195"/>
      <c r="V80" s="195"/>
      <c r="W80" s="195"/>
      <c r="X80" s="195"/>
      <c r="Y80" s="195"/>
      <c r="Z80" s="195"/>
      <c r="AA80" s="195"/>
      <c r="AB80" s="195"/>
      <c r="AC80" s="195"/>
      <c r="AD80" s="195"/>
      <c r="AE80" s="195"/>
      <c r="AF80" s="195"/>
      <c r="AG80" s="195"/>
      <c r="AH80" s="195"/>
      <c r="AI80" s="195"/>
      <c r="AJ80" s="195"/>
      <c r="AK80" s="195"/>
      <c r="AL80" s="195"/>
      <c r="AM80" s="195"/>
      <c r="AN80" s="195"/>
      <c r="AO80" s="195"/>
      <c r="AP80" s="195"/>
      <c r="AQ80" s="195"/>
      <c r="AR80" s="195"/>
    </row>
    <row r="81" spans="12:44" s="205" customFormat="1">
      <c r="L81" s="195"/>
      <c r="M81" s="195"/>
      <c r="N81" s="195"/>
      <c r="O81" s="195"/>
      <c r="P81" s="195"/>
      <c r="Q81" s="195"/>
      <c r="R81" s="195"/>
      <c r="S81" s="195"/>
      <c r="T81" s="195"/>
      <c r="U81" s="195"/>
      <c r="V81" s="195"/>
      <c r="W81" s="195"/>
      <c r="X81" s="195"/>
      <c r="Y81" s="195"/>
      <c r="Z81" s="195"/>
      <c r="AA81" s="195"/>
      <c r="AB81" s="195"/>
      <c r="AC81" s="195"/>
      <c r="AD81" s="195"/>
      <c r="AE81" s="195"/>
      <c r="AF81" s="195"/>
      <c r="AG81" s="195"/>
      <c r="AH81" s="195"/>
      <c r="AI81" s="195"/>
      <c r="AJ81" s="195"/>
      <c r="AK81" s="195"/>
      <c r="AL81" s="195"/>
      <c r="AM81" s="195"/>
      <c r="AN81" s="195"/>
      <c r="AO81" s="195"/>
      <c r="AP81" s="195"/>
      <c r="AQ81" s="195"/>
      <c r="AR81" s="195"/>
    </row>
    <row r="82" spans="12:44" s="205" customFormat="1">
      <c r="L82" s="195"/>
      <c r="M82" s="195"/>
      <c r="N82" s="195"/>
      <c r="O82" s="195"/>
      <c r="P82" s="195"/>
      <c r="Q82" s="195"/>
      <c r="R82" s="195"/>
      <c r="S82" s="195"/>
      <c r="T82" s="195"/>
      <c r="U82" s="195"/>
      <c r="V82" s="195"/>
      <c r="W82" s="195"/>
      <c r="X82" s="195"/>
      <c r="Y82" s="195"/>
      <c r="Z82" s="195"/>
      <c r="AA82" s="195"/>
      <c r="AB82" s="195"/>
      <c r="AC82" s="195"/>
      <c r="AD82" s="195"/>
      <c r="AE82" s="195"/>
      <c r="AF82" s="195"/>
      <c r="AG82" s="195"/>
      <c r="AH82" s="195"/>
      <c r="AI82" s="195"/>
      <c r="AJ82" s="195"/>
      <c r="AK82" s="195"/>
      <c r="AL82" s="195"/>
      <c r="AM82" s="195"/>
      <c r="AN82" s="195"/>
      <c r="AO82" s="195"/>
      <c r="AP82" s="195"/>
      <c r="AQ82" s="195"/>
      <c r="AR82" s="195"/>
    </row>
    <row r="83" spans="12:44" s="205" customFormat="1">
      <c r="L83" s="195"/>
      <c r="M83" s="195"/>
      <c r="N83" s="195"/>
      <c r="O83" s="195"/>
      <c r="P83" s="195"/>
      <c r="Q83" s="195"/>
      <c r="R83" s="195"/>
      <c r="S83" s="195"/>
      <c r="T83" s="195"/>
      <c r="U83" s="195"/>
      <c r="V83" s="195"/>
      <c r="W83" s="195"/>
      <c r="X83" s="195"/>
      <c r="Y83" s="195"/>
      <c r="Z83" s="195"/>
      <c r="AA83" s="195"/>
      <c r="AB83" s="195"/>
      <c r="AC83" s="195"/>
      <c r="AD83" s="195"/>
      <c r="AE83" s="195"/>
      <c r="AF83" s="195"/>
      <c r="AG83" s="195"/>
      <c r="AH83" s="195"/>
      <c r="AI83" s="195"/>
      <c r="AJ83" s="195"/>
      <c r="AK83" s="195"/>
      <c r="AL83" s="195"/>
      <c r="AM83" s="195"/>
      <c r="AN83" s="195"/>
      <c r="AO83" s="195"/>
      <c r="AP83" s="195"/>
      <c r="AQ83" s="195"/>
      <c r="AR83" s="195"/>
    </row>
    <row r="84" spans="12:44" s="205" customFormat="1">
      <c r="L84" s="195"/>
      <c r="M84" s="195"/>
      <c r="N84" s="195"/>
      <c r="O84" s="195"/>
      <c r="P84" s="195"/>
      <c r="Q84" s="195"/>
      <c r="R84" s="195"/>
      <c r="S84" s="195"/>
      <c r="T84" s="195"/>
      <c r="U84" s="195"/>
      <c r="V84" s="195"/>
      <c r="W84" s="195"/>
      <c r="X84" s="195"/>
      <c r="Y84" s="195"/>
      <c r="Z84" s="195"/>
      <c r="AA84" s="195"/>
      <c r="AB84" s="195"/>
      <c r="AC84" s="195"/>
      <c r="AD84" s="195"/>
      <c r="AE84" s="195"/>
      <c r="AF84" s="195"/>
      <c r="AG84" s="195"/>
      <c r="AH84" s="195"/>
      <c r="AI84" s="195"/>
      <c r="AJ84" s="195"/>
      <c r="AK84" s="195"/>
      <c r="AL84" s="195"/>
      <c r="AM84" s="195"/>
      <c r="AN84" s="195"/>
      <c r="AO84" s="195"/>
      <c r="AP84" s="195"/>
      <c r="AQ84" s="195"/>
      <c r="AR84" s="195"/>
    </row>
    <row r="85" spans="12:44" s="205" customFormat="1">
      <c r="L85" s="195"/>
      <c r="M85" s="195"/>
      <c r="N85" s="195"/>
      <c r="O85" s="195"/>
      <c r="P85" s="195"/>
      <c r="Q85" s="195"/>
      <c r="R85" s="195"/>
      <c r="S85" s="195"/>
      <c r="T85" s="195"/>
      <c r="U85" s="195"/>
      <c r="V85" s="195"/>
      <c r="W85" s="195"/>
      <c r="X85" s="195"/>
      <c r="Y85" s="195"/>
      <c r="Z85" s="195"/>
      <c r="AA85" s="195"/>
      <c r="AB85" s="195"/>
      <c r="AC85" s="195"/>
      <c r="AD85" s="195"/>
      <c r="AE85" s="195"/>
      <c r="AF85" s="195"/>
      <c r="AG85" s="195"/>
      <c r="AH85" s="195"/>
      <c r="AI85" s="195"/>
      <c r="AJ85" s="195"/>
      <c r="AK85" s="195"/>
      <c r="AL85" s="195"/>
      <c r="AM85" s="195"/>
      <c r="AN85" s="195"/>
      <c r="AO85" s="195"/>
      <c r="AP85" s="195"/>
      <c r="AQ85" s="195"/>
      <c r="AR85" s="195"/>
    </row>
    <row r="86" spans="12:44" s="205" customFormat="1">
      <c r="L86" s="195"/>
      <c r="M86" s="195"/>
      <c r="N86" s="195"/>
      <c r="O86" s="195"/>
      <c r="P86" s="195"/>
      <c r="Q86" s="195"/>
      <c r="R86" s="195"/>
      <c r="S86" s="195"/>
      <c r="T86" s="195"/>
      <c r="U86" s="195"/>
      <c r="V86" s="195"/>
      <c r="W86" s="195"/>
      <c r="X86" s="195"/>
      <c r="Y86" s="195"/>
      <c r="Z86" s="195"/>
      <c r="AA86" s="195"/>
      <c r="AB86" s="195"/>
      <c r="AC86" s="195"/>
      <c r="AD86" s="195"/>
      <c r="AE86" s="195"/>
      <c r="AF86" s="195"/>
      <c r="AG86" s="195"/>
      <c r="AH86" s="195"/>
      <c r="AI86" s="195"/>
      <c r="AJ86" s="195"/>
      <c r="AK86" s="195"/>
      <c r="AL86" s="195"/>
      <c r="AM86" s="195"/>
      <c r="AN86" s="195"/>
      <c r="AO86" s="195"/>
      <c r="AP86" s="195"/>
      <c r="AQ86" s="195"/>
      <c r="AR86" s="195"/>
    </row>
    <row r="87" spans="12:44" s="205" customFormat="1">
      <c r="L87" s="195"/>
      <c r="M87" s="195"/>
      <c r="N87" s="195"/>
      <c r="O87" s="195"/>
      <c r="P87" s="195"/>
      <c r="Q87" s="195"/>
      <c r="R87" s="195"/>
      <c r="S87" s="195"/>
      <c r="T87" s="195"/>
      <c r="U87" s="195"/>
      <c r="V87" s="195"/>
      <c r="W87" s="195"/>
      <c r="X87" s="195"/>
      <c r="Y87" s="195"/>
      <c r="Z87" s="195"/>
      <c r="AA87" s="195"/>
      <c r="AB87" s="195"/>
      <c r="AC87" s="195"/>
      <c r="AD87" s="195"/>
      <c r="AE87" s="195"/>
      <c r="AF87" s="195"/>
      <c r="AG87" s="195"/>
      <c r="AH87" s="195"/>
      <c r="AI87" s="195"/>
      <c r="AJ87" s="195"/>
      <c r="AK87" s="195"/>
      <c r="AL87" s="195"/>
      <c r="AM87" s="195"/>
      <c r="AN87" s="195"/>
      <c r="AO87" s="195"/>
      <c r="AP87" s="195"/>
      <c r="AQ87" s="195"/>
      <c r="AR87" s="195"/>
    </row>
    <row r="88" spans="12:44" s="205" customFormat="1">
      <c r="L88" s="195"/>
      <c r="M88" s="195"/>
      <c r="N88" s="195"/>
      <c r="O88" s="195"/>
      <c r="P88" s="195"/>
      <c r="Q88" s="195"/>
      <c r="R88" s="195"/>
      <c r="S88" s="195"/>
      <c r="T88" s="195"/>
      <c r="U88" s="195"/>
      <c r="V88" s="195"/>
      <c r="W88" s="195"/>
      <c r="X88" s="195"/>
      <c r="Y88" s="195"/>
      <c r="Z88" s="195"/>
      <c r="AA88" s="195"/>
      <c r="AB88" s="195"/>
      <c r="AC88" s="195"/>
      <c r="AD88" s="195"/>
      <c r="AE88" s="195"/>
      <c r="AF88" s="195"/>
      <c r="AG88" s="195"/>
      <c r="AH88" s="195"/>
      <c r="AI88" s="195"/>
      <c r="AJ88" s="195"/>
      <c r="AK88" s="195"/>
      <c r="AL88" s="195"/>
      <c r="AM88" s="195"/>
      <c r="AN88" s="195"/>
      <c r="AO88" s="195"/>
      <c r="AP88" s="195"/>
      <c r="AQ88" s="195"/>
      <c r="AR88" s="195"/>
    </row>
    <row r="89" spans="12:44" s="205" customFormat="1">
      <c r="L89" s="195"/>
      <c r="M89" s="195"/>
      <c r="N89" s="195"/>
      <c r="O89" s="195"/>
      <c r="P89" s="195"/>
      <c r="Q89" s="195"/>
      <c r="R89" s="195"/>
      <c r="S89" s="195"/>
      <c r="T89" s="195"/>
      <c r="U89" s="195"/>
      <c r="V89" s="195"/>
      <c r="W89" s="195"/>
      <c r="X89" s="195"/>
      <c r="Y89" s="195"/>
      <c r="Z89" s="195"/>
      <c r="AA89" s="195"/>
      <c r="AB89" s="195"/>
      <c r="AC89" s="195"/>
      <c r="AD89" s="195"/>
      <c r="AE89" s="195"/>
      <c r="AF89" s="195"/>
      <c r="AG89" s="195"/>
      <c r="AH89" s="195"/>
      <c r="AI89" s="195"/>
      <c r="AJ89" s="195"/>
      <c r="AK89" s="195"/>
      <c r="AL89" s="195"/>
      <c r="AM89" s="195"/>
      <c r="AN89" s="195"/>
      <c r="AO89" s="195"/>
      <c r="AP89" s="195"/>
      <c r="AQ89" s="195"/>
      <c r="AR89" s="195"/>
    </row>
    <row r="90" spans="12:44" s="205" customFormat="1">
      <c r="L90" s="195"/>
      <c r="M90" s="195"/>
      <c r="N90" s="195"/>
      <c r="O90" s="195"/>
      <c r="P90" s="195"/>
      <c r="Q90" s="195"/>
      <c r="R90" s="195"/>
      <c r="S90" s="195"/>
      <c r="T90" s="195"/>
      <c r="U90" s="195"/>
      <c r="V90" s="195"/>
      <c r="W90" s="195"/>
      <c r="X90" s="195"/>
      <c r="Y90" s="195"/>
      <c r="Z90" s="195"/>
      <c r="AA90" s="195"/>
      <c r="AB90" s="195"/>
      <c r="AC90" s="195"/>
      <c r="AD90" s="195"/>
      <c r="AE90" s="195"/>
      <c r="AF90" s="195"/>
      <c r="AG90" s="195"/>
      <c r="AH90" s="195"/>
      <c r="AI90" s="195"/>
      <c r="AJ90" s="195"/>
      <c r="AK90" s="195"/>
      <c r="AL90" s="195"/>
      <c r="AM90" s="195"/>
      <c r="AN90" s="195"/>
      <c r="AO90" s="195"/>
      <c r="AP90" s="195"/>
      <c r="AQ90" s="195"/>
      <c r="AR90" s="195"/>
    </row>
    <row r="91" spans="12:44" s="205" customFormat="1">
      <c r="L91" s="195"/>
      <c r="M91" s="195"/>
      <c r="N91" s="195"/>
      <c r="O91" s="195"/>
      <c r="P91" s="195"/>
      <c r="Q91" s="195"/>
      <c r="R91" s="195"/>
      <c r="S91" s="195"/>
      <c r="T91" s="195"/>
      <c r="U91" s="195"/>
      <c r="V91" s="195"/>
      <c r="W91" s="195"/>
      <c r="X91" s="195"/>
      <c r="Y91" s="195"/>
      <c r="Z91" s="195"/>
      <c r="AA91" s="195"/>
      <c r="AB91" s="195"/>
      <c r="AC91" s="195"/>
      <c r="AD91" s="195"/>
      <c r="AE91" s="195"/>
      <c r="AF91" s="195"/>
      <c r="AG91" s="195"/>
      <c r="AH91" s="195"/>
      <c r="AI91" s="195"/>
      <c r="AJ91" s="195"/>
      <c r="AK91" s="195"/>
      <c r="AL91" s="195"/>
      <c r="AM91" s="195"/>
      <c r="AN91" s="195"/>
      <c r="AO91" s="195"/>
      <c r="AP91" s="195"/>
      <c r="AQ91" s="195"/>
      <c r="AR91" s="195"/>
    </row>
    <row r="92" spans="12:44" s="205" customFormat="1">
      <c r="L92" s="195"/>
      <c r="M92" s="195"/>
      <c r="N92" s="195"/>
      <c r="O92" s="195"/>
      <c r="P92" s="195"/>
      <c r="Q92" s="195"/>
      <c r="R92" s="195"/>
      <c r="S92" s="195"/>
      <c r="T92" s="195"/>
      <c r="U92" s="195"/>
      <c r="V92" s="195"/>
      <c r="W92" s="195"/>
      <c r="X92" s="195"/>
      <c r="Y92" s="195"/>
      <c r="Z92" s="195"/>
      <c r="AA92" s="195"/>
      <c r="AB92" s="195"/>
      <c r="AC92" s="195"/>
      <c r="AD92" s="195"/>
      <c r="AE92" s="195"/>
      <c r="AF92" s="195"/>
      <c r="AG92" s="195"/>
      <c r="AH92" s="195"/>
      <c r="AI92" s="195"/>
      <c r="AJ92" s="195"/>
      <c r="AK92" s="195"/>
      <c r="AL92" s="195"/>
      <c r="AM92" s="195"/>
      <c r="AN92" s="195"/>
      <c r="AO92" s="195"/>
      <c r="AP92" s="195"/>
      <c r="AQ92" s="195"/>
      <c r="AR92" s="195"/>
    </row>
    <row r="93" spans="12:44" s="205" customFormat="1">
      <c r="L93" s="195"/>
      <c r="M93" s="195"/>
      <c r="N93" s="195"/>
      <c r="O93" s="195"/>
      <c r="P93" s="195"/>
      <c r="Q93" s="195"/>
      <c r="R93" s="195"/>
      <c r="S93" s="195"/>
      <c r="T93" s="195"/>
      <c r="U93" s="195"/>
      <c r="V93" s="195"/>
      <c r="W93" s="195"/>
      <c r="X93" s="195"/>
      <c r="Y93" s="195"/>
      <c r="Z93" s="195"/>
      <c r="AA93" s="195"/>
      <c r="AB93" s="195"/>
      <c r="AC93" s="195"/>
      <c r="AD93" s="195"/>
      <c r="AE93" s="195"/>
      <c r="AF93" s="195"/>
      <c r="AG93" s="195"/>
      <c r="AH93" s="195"/>
      <c r="AI93" s="195"/>
      <c r="AJ93" s="195"/>
      <c r="AK93" s="195"/>
      <c r="AL93" s="195"/>
      <c r="AM93" s="195"/>
      <c r="AN93" s="195"/>
      <c r="AO93" s="195"/>
      <c r="AP93" s="195"/>
      <c r="AQ93" s="195"/>
      <c r="AR93" s="195"/>
    </row>
    <row r="94" spans="12:44" s="205" customFormat="1">
      <c r="L94" s="195"/>
      <c r="M94" s="195"/>
      <c r="N94" s="195"/>
      <c r="O94" s="195"/>
      <c r="P94" s="195"/>
      <c r="Q94" s="195"/>
      <c r="R94" s="195"/>
      <c r="S94" s="195"/>
      <c r="T94" s="195"/>
      <c r="U94" s="195"/>
      <c r="V94" s="195"/>
      <c r="W94" s="195"/>
      <c r="X94" s="195"/>
      <c r="Y94" s="195"/>
      <c r="Z94" s="195"/>
      <c r="AA94" s="195"/>
      <c r="AB94" s="195"/>
      <c r="AC94" s="195"/>
      <c r="AD94" s="195"/>
      <c r="AE94" s="195"/>
      <c r="AF94" s="195"/>
      <c r="AG94" s="195"/>
      <c r="AH94" s="195"/>
      <c r="AI94" s="195"/>
      <c r="AJ94" s="195"/>
      <c r="AK94" s="195"/>
      <c r="AL94" s="195"/>
      <c r="AM94" s="195"/>
      <c r="AN94" s="195"/>
      <c r="AO94" s="195"/>
      <c r="AP94" s="195"/>
      <c r="AQ94" s="195"/>
      <c r="AR94" s="195"/>
    </row>
    <row r="95" spans="12:44" s="205" customFormat="1">
      <c r="L95" s="195"/>
      <c r="M95" s="195"/>
      <c r="N95" s="195"/>
      <c r="O95" s="195"/>
      <c r="P95" s="195"/>
      <c r="Q95" s="195"/>
      <c r="R95" s="195"/>
      <c r="S95" s="195"/>
      <c r="T95" s="195"/>
      <c r="U95" s="195"/>
      <c r="V95" s="195"/>
      <c r="W95" s="195"/>
      <c r="X95" s="195"/>
      <c r="Y95" s="195"/>
      <c r="Z95" s="195"/>
      <c r="AA95" s="195"/>
      <c r="AB95" s="195"/>
      <c r="AC95" s="195"/>
      <c r="AD95" s="195"/>
      <c r="AE95" s="195"/>
      <c r="AF95" s="195"/>
      <c r="AG95" s="195"/>
      <c r="AH95" s="195"/>
      <c r="AI95" s="195"/>
      <c r="AJ95" s="195"/>
      <c r="AK95" s="195"/>
      <c r="AL95" s="195"/>
      <c r="AM95" s="195"/>
      <c r="AN95" s="195"/>
      <c r="AO95" s="195"/>
      <c r="AP95" s="195"/>
      <c r="AQ95" s="195"/>
      <c r="AR95" s="195"/>
    </row>
    <row r="96" spans="12:44" s="205" customFormat="1">
      <c r="L96" s="195"/>
      <c r="M96" s="195"/>
      <c r="N96" s="195"/>
      <c r="O96" s="195"/>
      <c r="P96" s="195"/>
      <c r="Q96" s="195"/>
      <c r="R96" s="195"/>
      <c r="S96" s="195"/>
      <c r="T96" s="195"/>
      <c r="U96" s="195"/>
      <c r="V96" s="195"/>
      <c r="W96" s="195"/>
      <c r="X96" s="195"/>
      <c r="Y96" s="195"/>
      <c r="Z96" s="195"/>
      <c r="AA96" s="195"/>
      <c r="AB96" s="195"/>
      <c r="AC96" s="195"/>
      <c r="AD96" s="195"/>
      <c r="AE96" s="195"/>
      <c r="AF96" s="195"/>
      <c r="AG96" s="195"/>
      <c r="AH96" s="195"/>
      <c r="AI96" s="195"/>
      <c r="AJ96" s="195"/>
      <c r="AK96" s="195"/>
      <c r="AL96" s="195"/>
      <c r="AM96" s="195"/>
      <c r="AN96" s="195"/>
      <c r="AO96" s="195"/>
      <c r="AP96" s="195"/>
      <c r="AQ96" s="195"/>
      <c r="AR96" s="195"/>
    </row>
    <row r="97" spans="12:44" s="205" customFormat="1">
      <c r="L97" s="195"/>
      <c r="M97" s="195"/>
      <c r="N97" s="195"/>
      <c r="O97" s="195"/>
      <c r="P97" s="195"/>
      <c r="Q97" s="195"/>
      <c r="R97" s="195"/>
      <c r="S97" s="195"/>
      <c r="T97" s="195"/>
      <c r="U97" s="195"/>
      <c r="V97" s="195"/>
      <c r="W97" s="195"/>
      <c r="X97" s="195"/>
      <c r="Y97" s="195"/>
      <c r="Z97" s="195"/>
      <c r="AA97" s="195"/>
      <c r="AB97" s="195"/>
      <c r="AC97" s="195"/>
      <c r="AD97" s="195"/>
      <c r="AE97" s="195"/>
      <c r="AF97" s="195"/>
      <c r="AG97" s="195"/>
      <c r="AH97" s="195"/>
      <c r="AI97" s="195"/>
      <c r="AJ97" s="195"/>
      <c r="AK97" s="195"/>
      <c r="AL97" s="195"/>
      <c r="AM97" s="195"/>
      <c r="AN97" s="195"/>
      <c r="AO97" s="195"/>
      <c r="AP97" s="195"/>
      <c r="AQ97" s="195"/>
      <c r="AR97" s="195"/>
    </row>
    <row r="98" spans="12:44" s="205" customFormat="1">
      <c r="L98" s="195"/>
      <c r="M98" s="195"/>
      <c r="N98" s="195"/>
      <c r="O98" s="195"/>
      <c r="P98" s="195"/>
      <c r="Q98" s="195"/>
      <c r="R98" s="195"/>
      <c r="S98" s="195"/>
      <c r="T98" s="195"/>
      <c r="U98" s="195"/>
      <c r="V98" s="195"/>
      <c r="W98" s="195"/>
      <c r="X98" s="195"/>
      <c r="Y98" s="195"/>
      <c r="Z98" s="195"/>
      <c r="AA98" s="195"/>
      <c r="AB98" s="195"/>
      <c r="AC98" s="195"/>
      <c r="AD98" s="195"/>
      <c r="AE98" s="195"/>
      <c r="AF98" s="195"/>
      <c r="AG98" s="195"/>
      <c r="AH98" s="195"/>
      <c r="AI98" s="195"/>
      <c r="AJ98" s="195"/>
      <c r="AK98" s="195"/>
      <c r="AL98" s="195"/>
      <c r="AM98" s="195"/>
      <c r="AN98" s="195"/>
      <c r="AO98" s="195"/>
      <c r="AP98" s="195"/>
      <c r="AQ98" s="195"/>
      <c r="AR98" s="195"/>
    </row>
    <row r="99" spans="12:44" s="205" customFormat="1">
      <c r="L99" s="195"/>
      <c r="M99" s="195"/>
      <c r="N99" s="195"/>
      <c r="O99" s="195"/>
      <c r="P99" s="195"/>
      <c r="Q99" s="195"/>
      <c r="R99" s="195"/>
      <c r="S99" s="195"/>
      <c r="T99" s="195"/>
      <c r="U99" s="195"/>
      <c r="V99" s="195"/>
      <c r="W99" s="195"/>
      <c r="X99" s="195"/>
      <c r="Y99" s="195"/>
      <c r="Z99" s="195"/>
      <c r="AA99" s="195"/>
      <c r="AB99" s="195"/>
      <c r="AC99" s="195"/>
      <c r="AD99" s="195"/>
      <c r="AE99" s="195"/>
      <c r="AF99" s="195"/>
      <c r="AG99" s="195"/>
      <c r="AH99" s="195"/>
      <c r="AI99" s="195"/>
      <c r="AJ99" s="195"/>
      <c r="AK99" s="195"/>
      <c r="AL99" s="195"/>
      <c r="AM99" s="195"/>
      <c r="AN99" s="195"/>
      <c r="AO99" s="195"/>
      <c r="AP99" s="195"/>
      <c r="AQ99" s="195"/>
      <c r="AR99" s="195"/>
    </row>
    <row r="100" spans="12:44" s="205" customFormat="1">
      <c r="L100" s="195"/>
      <c r="M100" s="195"/>
      <c r="N100" s="195"/>
      <c r="O100" s="195"/>
      <c r="P100" s="195"/>
      <c r="Q100" s="195"/>
      <c r="R100" s="195"/>
      <c r="S100" s="195"/>
      <c r="T100" s="195"/>
      <c r="U100" s="195"/>
      <c r="V100" s="195"/>
      <c r="W100" s="195"/>
      <c r="X100" s="195"/>
      <c r="Y100" s="195"/>
      <c r="Z100" s="195"/>
      <c r="AA100" s="195"/>
      <c r="AB100" s="195"/>
      <c r="AC100" s="195"/>
      <c r="AD100" s="195"/>
      <c r="AE100" s="195"/>
      <c r="AF100" s="195"/>
      <c r="AG100" s="195"/>
      <c r="AH100" s="195"/>
      <c r="AI100" s="195"/>
      <c r="AJ100" s="195"/>
      <c r="AK100" s="195"/>
      <c r="AL100" s="195"/>
      <c r="AM100" s="195"/>
      <c r="AN100" s="195"/>
      <c r="AO100" s="195"/>
      <c r="AP100" s="195"/>
      <c r="AQ100" s="195"/>
      <c r="AR100" s="195"/>
    </row>
    <row r="101" spans="12:44" s="205" customFormat="1">
      <c r="L101" s="195"/>
      <c r="M101" s="195"/>
      <c r="N101" s="195"/>
      <c r="O101" s="195"/>
      <c r="P101" s="195"/>
      <c r="Q101" s="195"/>
      <c r="R101" s="195"/>
      <c r="S101" s="195"/>
      <c r="T101" s="195"/>
      <c r="U101" s="195"/>
      <c r="V101" s="195"/>
      <c r="W101" s="195"/>
      <c r="X101" s="195"/>
      <c r="Y101" s="195"/>
      <c r="Z101" s="195"/>
      <c r="AA101" s="195"/>
      <c r="AB101" s="195"/>
      <c r="AC101" s="195"/>
      <c r="AD101" s="195"/>
      <c r="AE101" s="195"/>
      <c r="AF101" s="195"/>
      <c r="AG101" s="195"/>
      <c r="AH101" s="195"/>
      <c r="AI101" s="195"/>
      <c r="AJ101" s="195"/>
      <c r="AK101" s="195"/>
      <c r="AL101" s="195"/>
      <c r="AM101" s="195"/>
      <c r="AN101" s="195"/>
      <c r="AO101" s="195"/>
      <c r="AP101" s="195"/>
      <c r="AQ101" s="195"/>
      <c r="AR101" s="195"/>
    </row>
    <row r="102" spans="12:44" s="205" customFormat="1">
      <c r="L102" s="195"/>
      <c r="M102" s="195"/>
      <c r="N102" s="195"/>
      <c r="O102" s="195"/>
      <c r="P102" s="195"/>
      <c r="Q102" s="195"/>
      <c r="R102" s="195"/>
      <c r="S102" s="195"/>
      <c r="T102" s="195"/>
      <c r="U102" s="195"/>
      <c r="V102" s="195"/>
      <c r="W102" s="195"/>
      <c r="X102" s="195"/>
      <c r="Y102" s="195"/>
      <c r="Z102" s="195"/>
      <c r="AA102" s="195"/>
      <c r="AB102" s="195"/>
      <c r="AC102" s="195"/>
      <c r="AD102" s="195"/>
      <c r="AE102" s="195"/>
      <c r="AF102" s="195"/>
      <c r="AG102" s="195"/>
      <c r="AH102" s="195"/>
      <c r="AI102" s="195"/>
      <c r="AJ102" s="195"/>
      <c r="AK102" s="195"/>
      <c r="AL102" s="195"/>
      <c r="AM102" s="195"/>
      <c r="AN102" s="195"/>
      <c r="AO102" s="195"/>
      <c r="AP102" s="195"/>
      <c r="AQ102" s="195"/>
      <c r="AR102" s="195"/>
    </row>
    <row r="103" spans="12:44" s="205" customFormat="1">
      <c r="L103" s="195"/>
      <c r="M103" s="195"/>
      <c r="N103" s="195"/>
      <c r="O103" s="195"/>
      <c r="P103" s="195"/>
      <c r="Q103" s="195"/>
      <c r="R103" s="195"/>
      <c r="S103" s="195"/>
      <c r="T103" s="195"/>
      <c r="U103" s="195"/>
      <c r="V103" s="195"/>
      <c r="W103" s="195"/>
      <c r="X103" s="195"/>
      <c r="Y103" s="195"/>
      <c r="Z103" s="195"/>
      <c r="AA103" s="195"/>
      <c r="AB103" s="195"/>
      <c r="AC103" s="195"/>
      <c r="AD103" s="195"/>
      <c r="AE103" s="195"/>
      <c r="AF103" s="195"/>
      <c r="AG103" s="195"/>
      <c r="AH103" s="195"/>
      <c r="AI103" s="195"/>
      <c r="AJ103" s="195"/>
      <c r="AK103" s="195"/>
      <c r="AL103" s="195"/>
      <c r="AM103" s="195"/>
      <c r="AN103" s="195"/>
      <c r="AO103" s="195"/>
      <c r="AP103" s="195"/>
      <c r="AQ103" s="195"/>
      <c r="AR103" s="195"/>
    </row>
    <row r="104" spans="12:44" s="205" customFormat="1">
      <c r="L104" s="195"/>
      <c r="M104" s="195"/>
      <c r="N104" s="195"/>
      <c r="O104" s="195"/>
      <c r="P104" s="195"/>
      <c r="Q104" s="195"/>
      <c r="R104" s="195"/>
      <c r="S104" s="195"/>
      <c r="T104" s="195"/>
      <c r="U104" s="195"/>
      <c r="V104" s="195"/>
      <c r="W104" s="195"/>
      <c r="X104" s="195"/>
      <c r="Y104" s="195"/>
      <c r="Z104" s="195"/>
      <c r="AA104" s="195"/>
      <c r="AB104" s="195"/>
      <c r="AC104" s="195"/>
      <c r="AD104" s="195"/>
      <c r="AE104" s="195"/>
      <c r="AF104" s="195"/>
      <c r="AG104" s="195"/>
      <c r="AH104" s="195"/>
      <c r="AI104" s="195"/>
      <c r="AJ104" s="195"/>
      <c r="AK104" s="195"/>
      <c r="AL104" s="195"/>
      <c r="AM104" s="195"/>
      <c r="AN104" s="195"/>
      <c r="AO104" s="195"/>
      <c r="AP104" s="195"/>
      <c r="AQ104" s="195"/>
      <c r="AR104" s="195"/>
    </row>
    <row r="105" spans="12:44" s="205" customFormat="1">
      <c r="L105" s="195"/>
      <c r="M105" s="195"/>
      <c r="N105" s="195"/>
      <c r="O105" s="195"/>
      <c r="P105" s="195"/>
      <c r="Q105" s="195"/>
      <c r="R105" s="195"/>
      <c r="S105" s="195"/>
      <c r="T105" s="195"/>
      <c r="U105" s="195"/>
      <c r="V105" s="195"/>
      <c r="W105" s="195"/>
      <c r="X105" s="195"/>
      <c r="Y105" s="195"/>
      <c r="Z105" s="195"/>
      <c r="AA105" s="195"/>
      <c r="AB105" s="195"/>
      <c r="AC105" s="195"/>
      <c r="AD105" s="195"/>
      <c r="AE105" s="195"/>
      <c r="AF105" s="195"/>
      <c r="AG105" s="195"/>
      <c r="AH105" s="195"/>
      <c r="AI105" s="195"/>
      <c r="AJ105" s="195"/>
      <c r="AK105" s="195"/>
      <c r="AL105" s="195"/>
      <c r="AM105" s="195"/>
      <c r="AN105" s="195"/>
      <c r="AO105" s="195"/>
      <c r="AP105" s="195"/>
      <c r="AQ105" s="195"/>
      <c r="AR105" s="195"/>
    </row>
    <row r="106" spans="12:44" s="205" customFormat="1">
      <c r="L106" s="195"/>
      <c r="M106" s="195"/>
      <c r="N106" s="195"/>
      <c r="O106" s="195"/>
      <c r="P106" s="195"/>
      <c r="Q106" s="195"/>
      <c r="R106" s="195"/>
      <c r="S106" s="195"/>
      <c r="T106" s="195"/>
      <c r="U106" s="195"/>
      <c r="V106" s="195"/>
      <c r="W106" s="195"/>
      <c r="X106" s="195"/>
      <c r="Y106" s="195"/>
      <c r="Z106" s="195"/>
      <c r="AA106" s="195"/>
      <c r="AB106" s="195"/>
      <c r="AC106" s="195"/>
      <c r="AD106" s="195"/>
      <c r="AE106" s="195"/>
      <c r="AF106" s="195"/>
      <c r="AG106" s="195"/>
      <c r="AH106" s="195"/>
      <c r="AI106" s="195"/>
      <c r="AJ106" s="195"/>
      <c r="AK106" s="195"/>
      <c r="AL106" s="195"/>
      <c r="AM106" s="195"/>
      <c r="AN106" s="195"/>
      <c r="AO106" s="195"/>
      <c r="AP106" s="195"/>
      <c r="AQ106" s="195"/>
      <c r="AR106" s="195"/>
    </row>
    <row r="107" spans="12:44" s="205" customFormat="1">
      <c r="L107" s="195"/>
      <c r="M107" s="195"/>
      <c r="N107" s="195"/>
      <c r="O107" s="195"/>
      <c r="P107" s="195"/>
      <c r="Q107" s="195"/>
      <c r="R107" s="195"/>
      <c r="S107" s="195"/>
      <c r="T107" s="195"/>
      <c r="U107" s="195"/>
      <c r="V107" s="195"/>
      <c r="W107" s="195"/>
      <c r="X107" s="195"/>
      <c r="Y107" s="195"/>
      <c r="Z107" s="195"/>
      <c r="AA107" s="195"/>
      <c r="AB107" s="195"/>
      <c r="AC107" s="195"/>
      <c r="AD107" s="195"/>
      <c r="AE107" s="195"/>
      <c r="AF107" s="195"/>
      <c r="AG107" s="195"/>
      <c r="AH107" s="195"/>
      <c r="AI107" s="195"/>
      <c r="AJ107" s="195"/>
      <c r="AK107" s="195"/>
      <c r="AL107" s="195"/>
      <c r="AM107" s="195"/>
      <c r="AN107" s="195"/>
      <c r="AO107" s="195"/>
      <c r="AP107" s="195"/>
      <c r="AQ107" s="195"/>
      <c r="AR107" s="195"/>
    </row>
    <row r="108" spans="12:44" s="205" customFormat="1">
      <c r="L108" s="195"/>
      <c r="M108" s="195"/>
      <c r="N108" s="195"/>
      <c r="O108" s="195"/>
      <c r="P108" s="195"/>
      <c r="Q108" s="195"/>
      <c r="R108" s="195"/>
      <c r="S108" s="195"/>
      <c r="T108" s="195"/>
      <c r="U108" s="195"/>
      <c r="V108" s="195"/>
      <c r="W108" s="195"/>
      <c r="X108" s="195"/>
      <c r="Y108" s="195"/>
      <c r="Z108" s="195"/>
      <c r="AA108" s="195"/>
      <c r="AB108" s="195"/>
      <c r="AC108" s="195"/>
      <c r="AD108" s="195"/>
      <c r="AE108" s="195"/>
      <c r="AF108" s="195"/>
      <c r="AG108" s="195"/>
      <c r="AH108" s="195"/>
      <c r="AI108" s="195"/>
      <c r="AJ108" s="195"/>
      <c r="AK108" s="195"/>
      <c r="AL108" s="195"/>
      <c r="AM108" s="195"/>
      <c r="AN108" s="195"/>
      <c r="AO108" s="195"/>
      <c r="AP108" s="195"/>
      <c r="AQ108" s="195"/>
      <c r="AR108" s="195"/>
    </row>
    <row r="109" spans="12:44" s="205" customFormat="1">
      <c r="L109" s="195"/>
      <c r="M109" s="195"/>
      <c r="N109" s="195"/>
      <c r="O109" s="195"/>
      <c r="P109" s="195"/>
      <c r="Q109" s="195"/>
      <c r="R109" s="195"/>
      <c r="S109" s="195"/>
      <c r="T109" s="195"/>
      <c r="U109" s="195"/>
      <c r="V109" s="195"/>
      <c r="W109" s="195"/>
      <c r="X109" s="195"/>
      <c r="Y109" s="195"/>
      <c r="Z109" s="195"/>
      <c r="AA109" s="195"/>
      <c r="AB109" s="195"/>
      <c r="AC109" s="195"/>
      <c r="AD109" s="195"/>
      <c r="AE109" s="195"/>
      <c r="AF109" s="195"/>
      <c r="AG109" s="195"/>
      <c r="AH109" s="195"/>
      <c r="AI109" s="195"/>
      <c r="AJ109" s="195"/>
      <c r="AK109" s="195"/>
      <c r="AL109" s="195"/>
      <c r="AM109" s="195"/>
      <c r="AN109" s="195"/>
      <c r="AO109" s="195"/>
      <c r="AP109" s="195"/>
      <c r="AQ109" s="195"/>
      <c r="AR109" s="195"/>
    </row>
    <row r="110" spans="12:44" s="205" customFormat="1">
      <c r="L110" s="195"/>
      <c r="M110" s="195"/>
      <c r="N110" s="195"/>
      <c r="O110" s="195"/>
      <c r="P110" s="195"/>
      <c r="Q110" s="195"/>
      <c r="R110" s="195"/>
      <c r="S110" s="195"/>
      <c r="T110" s="195"/>
      <c r="U110" s="195"/>
      <c r="V110" s="195"/>
      <c r="W110" s="195"/>
      <c r="X110" s="195"/>
      <c r="Y110" s="195"/>
      <c r="Z110" s="195"/>
      <c r="AA110" s="195"/>
      <c r="AB110" s="195"/>
      <c r="AC110" s="195"/>
      <c r="AD110" s="195"/>
      <c r="AE110" s="195"/>
      <c r="AF110" s="195"/>
      <c r="AG110" s="195"/>
      <c r="AH110" s="195"/>
      <c r="AI110" s="195"/>
      <c r="AJ110" s="195"/>
      <c r="AK110" s="195"/>
      <c r="AL110" s="195"/>
      <c r="AM110" s="195"/>
      <c r="AN110" s="195"/>
      <c r="AO110" s="195"/>
      <c r="AP110" s="195"/>
      <c r="AQ110" s="195"/>
      <c r="AR110" s="195"/>
    </row>
    <row r="111" spans="12:44" s="205" customFormat="1">
      <c r="L111" s="195"/>
      <c r="M111" s="195"/>
      <c r="N111" s="195"/>
      <c r="O111" s="195"/>
      <c r="P111" s="195"/>
      <c r="Q111" s="195"/>
      <c r="R111" s="195"/>
      <c r="S111" s="195"/>
      <c r="T111" s="195"/>
      <c r="U111" s="195"/>
      <c r="V111" s="195"/>
      <c r="W111" s="195"/>
      <c r="X111" s="195"/>
      <c r="Y111" s="195"/>
      <c r="Z111" s="195"/>
      <c r="AA111" s="195"/>
      <c r="AB111" s="195"/>
      <c r="AC111" s="195"/>
      <c r="AD111" s="195"/>
      <c r="AE111" s="195"/>
      <c r="AF111" s="195"/>
      <c r="AG111" s="195"/>
      <c r="AH111" s="195"/>
      <c r="AI111" s="195"/>
      <c r="AJ111" s="195"/>
      <c r="AK111" s="195"/>
      <c r="AL111" s="195"/>
      <c r="AM111" s="195"/>
      <c r="AN111" s="195"/>
      <c r="AO111" s="195"/>
      <c r="AP111" s="195"/>
      <c r="AQ111" s="195"/>
      <c r="AR111" s="195"/>
    </row>
    <row r="112" spans="12:44" s="205" customFormat="1">
      <c r="L112" s="195"/>
      <c r="M112" s="195"/>
      <c r="N112" s="195"/>
      <c r="O112" s="195"/>
      <c r="P112" s="195"/>
      <c r="Q112" s="195"/>
      <c r="R112" s="195"/>
      <c r="S112" s="195"/>
      <c r="T112" s="195"/>
      <c r="U112" s="195"/>
      <c r="V112" s="195"/>
      <c r="W112" s="195"/>
      <c r="X112" s="195"/>
      <c r="Y112" s="195"/>
      <c r="Z112" s="195"/>
      <c r="AA112" s="195"/>
      <c r="AB112" s="195"/>
      <c r="AC112" s="195"/>
      <c r="AD112" s="195"/>
      <c r="AE112" s="195"/>
      <c r="AF112" s="195"/>
      <c r="AG112" s="195"/>
      <c r="AH112" s="195"/>
      <c r="AI112" s="195"/>
      <c r="AJ112" s="195"/>
      <c r="AK112" s="195"/>
      <c r="AL112" s="195"/>
      <c r="AM112" s="195"/>
      <c r="AN112" s="195"/>
      <c r="AO112" s="195"/>
      <c r="AP112" s="195"/>
      <c r="AQ112" s="195"/>
      <c r="AR112" s="195"/>
    </row>
    <row r="113" spans="12:44" s="205" customFormat="1">
      <c r="L113" s="195"/>
      <c r="M113" s="195"/>
      <c r="N113" s="195"/>
      <c r="O113" s="195"/>
      <c r="P113" s="195"/>
      <c r="Q113" s="195"/>
      <c r="R113" s="195"/>
      <c r="S113" s="195"/>
      <c r="T113" s="195"/>
      <c r="U113" s="195"/>
      <c r="V113" s="195"/>
      <c r="W113" s="195"/>
      <c r="X113" s="195"/>
      <c r="Y113" s="195"/>
      <c r="Z113" s="195"/>
      <c r="AA113" s="195"/>
      <c r="AB113" s="195"/>
      <c r="AC113" s="195"/>
      <c r="AD113" s="195"/>
      <c r="AE113" s="195"/>
      <c r="AF113" s="195"/>
      <c r="AG113" s="195"/>
      <c r="AH113" s="195"/>
      <c r="AI113" s="195"/>
      <c r="AJ113" s="195"/>
      <c r="AK113" s="195"/>
      <c r="AL113" s="195"/>
      <c r="AM113" s="195"/>
      <c r="AN113" s="195"/>
      <c r="AO113" s="195"/>
      <c r="AP113" s="195"/>
      <c r="AQ113" s="195"/>
      <c r="AR113" s="195"/>
    </row>
    <row r="114" spans="12:44" s="205" customFormat="1">
      <c r="L114" s="195"/>
      <c r="M114" s="195"/>
      <c r="N114" s="195"/>
      <c r="O114" s="195"/>
      <c r="P114" s="195"/>
      <c r="Q114" s="195"/>
      <c r="R114" s="195"/>
      <c r="S114" s="195"/>
      <c r="T114" s="195"/>
      <c r="U114" s="195"/>
      <c r="V114" s="195"/>
      <c r="W114" s="195"/>
      <c r="X114" s="195"/>
      <c r="Y114" s="195"/>
      <c r="Z114" s="195"/>
      <c r="AA114" s="195"/>
      <c r="AB114" s="195"/>
      <c r="AC114" s="195"/>
      <c r="AD114" s="195"/>
      <c r="AE114" s="195"/>
      <c r="AF114" s="195"/>
      <c r="AG114" s="195"/>
      <c r="AH114" s="195"/>
      <c r="AI114" s="195"/>
      <c r="AJ114" s="195"/>
      <c r="AK114" s="195"/>
      <c r="AL114" s="195"/>
      <c r="AM114" s="195"/>
      <c r="AN114" s="195"/>
      <c r="AO114" s="195"/>
      <c r="AP114" s="195"/>
      <c r="AQ114" s="195"/>
      <c r="AR114" s="195"/>
    </row>
    <row r="115" spans="12:44" s="205" customFormat="1">
      <c r="L115" s="195"/>
      <c r="M115" s="195"/>
      <c r="N115" s="195"/>
      <c r="O115" s="195"/>
      <c r="P115" s="195"/>
      <c r="Q115" s="195"/>
      <c r="R115" s="195"/>
      <c r="S115" s="195"/>
      <c r="T115" s="195"/>
      <c r="U115" s="195"/>
      <c r="V115" s="195"/>
      <c r="W115" s="195"/>
      <c r="X115" s="195"/>
      <c r="Y115" s="195"/>
      <c r="Z115" s="195"/>
      <c r="AA115" s="195"/>
      <c r="AB115" s="195"/>
      <c r="AC115" s="195"/>
      <c r="AD115" s="195"/>
      <c r="AE115" s="195"/>
      <c r="AF115" s="195"/>
      <c r="AG115" s="195"/>
      <c r="AH115" s="195"/>
      <c r="AI115" s="195"/>
      <c r="AJ115" s="195"/>
      <c r="AK115" s="195"/>
      <c r="AL115" s="195"/>
      <c r="AM115" s="195"/>
      <c r="AN115" s="195"/>
      <c r="AO115" s="195"/>
      <c r="AP115" s="195"/>
      <c r="AQ115" s="195"/>
      <c r="AR115" s="195"/>
    </row>
    <row r="116" spans="12:44" s="205" customFormat="1">
      <c r="L116" s="195"/>
      <c r="M116" s="195"/>
      <c r="N116" s="195"/>
      <c r="O116" s="195"/>
      <c r="P116" s="195"/>
      <c r="Q116" s="195"/>
      <c r="R116" s="195"/>
      <c r="S116" s="195"/>
      <c r="T116" s="195"/>
      <c r="U116" s="195"/>
      <c r="V116" s="195"/>
      <c r="W116" s="195"/>
      <c r="X116" s="195"/>
      <c r="Y116" s="195"/>
      <c r="Z116" s="195"/>
      <c r="AA116" s="195"/>
      <c r="AB116" s="195"/>
      <c r="AC116" s="195"/>
      <c r="AD116" s="195"/>
      <c r="AE116" s="195"/>
      <c r="AF116" s="195"/>
      <c r="AG116" s="195"/>
      <c r="AH116" s="195"/>
      <c r="AI116" s="195"/>
      <c r="AJ116" s="195"/>
      <c r="AK116" s="195"/>
      <c r="AL116" s="195"/>
      <c r="AM116" s="195"/>
      <c r="AN116" s="195"/>
      <c r="AO116" s="195"/>
      <c r="AP116" s="195"/>
      <c r="AQ116" s="195"/>
      <c r="AR116" s="195"/>
    </row>
    <row r="117" spans="12:44" s="205" customFormat="1">
      <c r="L117" s="195"/>
      <c r="M117" s="195"/>
      <c r="N117" s="195"/>
      <c r="O117" s="195"/>
      <c r="P117" s="195"/>
      <c r="Q117" s="195"/>
      <c r="R117" s="195"/>
      <c r="S117" s="195"/>
      <c r="T117" s="195"/>
      <c r="U117" s="195"/>
      <c r="V117" s="195"/>
      <c r="W117" s="195"/>
      <c r="X117" s="195"/>
      <c r="Y117" s="195"/>
      <c r="Z117" s="195"/>
      <c r="AA117" s="195"/>
      <c r="AB117" s="195"/>
      <c r="AC117" s="195"/>
      <c r="AD117" s="195"/>
      <c r="AE117" s="195"/>
      <c r="AF117" s="195"/>
      <c r="AG117" s="195"/>
      <c r="AH117" s="195"/>
      <c r="AI117" s="195"/>
      <c r="AJ117" s="195"/>
      <c r="AK117" s="195"/>
      <c r="AL117" s="195"/>
      <c r="AM117" s="195"/>
      <c r="AN117" s="195"/>
      <c r="AO117" s="195"/>
      <c r="AP117" s="195"/>
      <c r="AQ117" s="195"/>
      <c r="AR117" s="195"/>
    </row>
    <row r="118" spans="12:44" s="205" customFormat="1">
      <c r="L118" s="195"/>
      <c r="M118" s="195"/>
      <c r="N118" s="195"/>
      <c r="O118" s="195"/>
      <c r="P118" s="195"/>
      <c r="Q118" s="195"/>
      <c r="R118" s="195"/>
      <c r="S118" s="195"/>
      <c r="T118" s="195"/>
      <c r="U118" s="195"/>
      <c r="V118" s="195"/>
      <c r="W118" s="195"/>
      <c r="X118" s="195"/>
      <c r="Y118" s="195"/>
      <c r="Z118" s="195"/>
      <c r="AA118" s="195"/>
      <c r="AB118" s="195"/>
      <c r="AC118" s="195"/>
      <c r="AD118" s="195"/>
      <c r="AE118" s="195"/>
      <c r="AF118" s="195"/>
      <c r="AG118" s="195"/>
      <c r="AH118" s="195"/>
      <c r="AI118" s="195"/>
      <c r="AJ118" s="195"/>
      <c r="AK118" s="195"/>
      <c r="AL118" s="195"/>
      <c r="AM118" s="195"/>
      <c r="AN118" s="195"/>
      <c r="AO118" s="195"/>
      <c r="AP118" s="195"/>
      <c r="AQ118" s="195"/>
      <c r="AR118" s="195"/>
    </row>
    <row r="119" spans="12:44" s="205" customFormat="1">
      <c r="L119" s="195"/>
      <c r="M119" s="195"/>
      <c r="N119" s="195"/>
      <c r="O119" s="195"/>
      <c r="P119" s="195"/>
      <c r="Q119" s="195"/>
      <c r="R119" s="195"/>
      <c r="S119" s="195"/>
      <c r="T119" s="195"/>
      <c r="U119" s="195"/>
      <c r="V119" s="195"/>
      <c r="W119" s="195"/>
      <c r="X119" s="195"/>
      <c r="Y119" s="195"/>
      <c r="Z119" s="195"/>
      <c r="AA119" s="195"/>
      <c r="AB119" s="195"/>
      <c r="AC119" s="195"/>
      <c r="AD119" s="195"/>
      <c r="AE119" s="195"/>
      <c r="AF119" s="195"/>
      <c r="AG119" s="195"/>
      <c r="AH119" s="195"/>
      <c r="AI119" s="195"/>
      <c r="AJ119" s="195"/>
      <c r="AK119" s="195"/>
      <c r="AL119" s="195"/>
      <c r="AM119" s="195"/>
      <c r="AN119" s="195"/>
      <c r="AO119" s="195"/>
      <c r="AP119" s="195"/>
      <c r="AQ119" s="195"/>
      <c r="AR119" s="195"/>
    </row>
    <row r="120" spans="12:44" s="205" customFormat="1">
      <c r="L120" s="195"/>
      <c r="M120" s="195"/>
      <c r="N120" s="195"/>
      <c r="O120" s="195"/>
      <c r="P120" s="195"/>
      <c r="Q120" s="195"/>
      <c r="R120" s="195"/>
      <c r="S120" s="195"/>
      <c r="T120" s="195"/>
      <c r="U120" s="195"/>
      <c r="V120" s="195"/>
      <c r="W120" s="195"/>
      <c r="X120" s="195"/>
      <c r="Y120" s="195"/>
      <c r="Z120" s="195"/>
      <c r="AA120" s="195"/>
      <c r="AB120" s="195"/>
      <c r="AC120" s="195"/>
      <c r="AD120" s="195"/>
      <c r="AE120" s="195"/>
      <c r="AF120" s="195"/>
      <c r="AG120" s="195"/>
      <c r="AH120" s="195"/>
      <c r="AI120" s="195"/>
      <c r="AJ120" s="195"/>
      <c r="AK120" s="195"/>
      <c r="AL120" s="195"/>
      <c r="AM120" s="195"/>
      <c r="AN120" s="195"/>
      <c r="AO120" s="195"/>
      <c r="AP120" s="195"/>
      <c r="AQ120" s="195"/>
      <c r="AR120" s="195"/>
    </row>
    <row r="121" spans="12:44" s="205" customFormat="1">
      <c r="L121" s="195"/>
      <c r="M121" s="195"/>
      <c r="N121" s="195"/>
      <c r="O121" s="195"/>
      <c r="P121" s="195"/>
      <c r="Q121" s="195"/>
      <c r="R121" s="195"/>
      <c r="S121" s="195"/>
      <c r="T121" s="195"/>
      <c r="U121" s="195"/>
      <c r="V121" s="195"/>
      <c r="W121" s="195"/>
      <c r="X121" s="195"/>
      <c r="Y121" s="195"/>
      <c r="Z121" s="195"/>
      <c r="AA121" s="195"/>
      <c r="AB121" s="195"/>
      <c r="AC121" s="195"/>
      <c r="AD121" s="195"/>
      <c r="AE121" s="195"/>
      <c r="AF121" s="195"/>
      <c r="AG121" s="195"/>
      <c r="AH121" s="195"/>
      <c r="AI121" s="195"/>
      <c r="AJ121" s="195"/>
      <c r="AK121" s="195"/>
      <c r="AL121" s="195"/>
      <c r="AM121" s="195"/>
      <c r="AN121" s="195"/>
      <c r="AO121" s="195"/>
      <c r="AP121" s="195"/>
      <c r="AQ121" s="195"/>
      <c r="AR121" s="195"/>
    </row>
    <row r="122" spans="12:44" s="205" customFormat="1">
      <c r="L122" s="195"/>
      <c r="M122" s="195"/>
      <c r="N122" s="195"/>
      <c r="O122" s="195"/>
      <c r="P122" s="195"/>
      <c r="Q122" s="195"/>
      <c r="R122" s="195"/>
      <c r="S122" s="195"/>
      <c r="T122" s="195"/>
      <c r="U122" s="195"/>
      <c r="V122" s="195"/>
      <c r="W122" s="195"/>
      <c r="X122" s="195"/>
      <c r="Y122" s="195"/>
      <c r="Z122" s="195"/>
      <c r="AA122" s="195"/>
      <c r="AB122" s="195"/>
      <c r="AC122" s="195"/>
      <c r="AD122" s="195"/>
      <c r="AE122" s="195"/>
      <c r="AF122" s="195"/>
      <c r="AG122" s="195"/>
      <c r="AH122" s="195"/>
      <c r="AI122" s="195"/>
      <c r="AJ122" s="195"/>
      <c r="AK122" s="195"/>
      <c r="AL122" s="195"/>
      <c r="AM122" s="195"/>
      <c r="AN122" s="195"/>
      <c r="AO122" s="195"/>
      <c r="AP122" s="195"/>
      <c r="AQ122" s="195"/>
      <c r="AR122" s="195"/>
    </row>
    <row r="123" spans="12:44" s="205" customFormat="1">
      <c r="L123" s="195"/>
      <c r="M123" s="195"/>
      <c r="N123" s="195"/>
      <c r="O123" s="195"/>
      <c r="P123" s="195"/>
      <c r="Q123" s="195"/>
      <c r="R123" s="195"/>
      <c r="S123" s="195"/>
      <c r="T123" s="195"/>
      <c r="U123" s="195"/>
      <c r="V123" s="195"/>
      <c r="W123" s="195"/>
      <c r="X123" s="195"/>
      <c r="Y123" s="195"/>
      <c r="Z123" s="195"/>
      <c r="AA123" s="195"/>
      <c r="AB123" s="195"/>
      <c r="AC123" s="195"/>
      <c r="AD123" s="195"/>
      <c r="AE123" s="195"/>
      <c r="AF123" s="195"/>
      <c r="AG123" s="195"/>
      <c r="AH123" s="195"/>
      <c r="AI123" s="195"/>
      <c r="AJ123" s="195"/>
      <c r="AK123" s="195"/>
      <c r="AL123" s="195"/>
      <c r="AM123" s="195"/>
      <c r="AN123" s="195"/>
      <c r="AO123" s="195"/>
      <c r="AP123" s="195"/>
      <c r="AQ123" s="195"/>
      <c r="AR123" s="195"/>
    </row>
    <row r="124" spans="12:44" s="205" customFormat="1">
      <c r="L124" s="195"/>
      <c r="M124" s="195"/>
      <c r="N124" s="195"/>
      <c r="O124" s="195"/>
      <c r="P124" s="195"/>
      <c r="Q124" s="195"/>
      <c r="R124" s="195"/>
      <c r="S124" s="195"/>
      <c r="T124" s="195"/>
      <c r="U124" s="195"/>
      <c r="V124" s="195"/>
      <c r="W124" s="195"/>
      <c r="X124" s="195"/>
      <c r="Y124" s="195"/>
      <c r="Z124" s="195"/>
      <c r="AA124" s="195"/>
      <c r="AB124" s="195"/>
      <c r="AC124" s="195"/>
      <c r="AD124" s="195"/>
      <c r="AE124" s="195"/>
      <c r="AF124" s="195"/>
      <c r="AG124" s="195"/>
      <c r="AH124" s="195"/>
      <c r="AI124" s="195"/>
      <c r="AJ124" s="195"/>
      <c r="AK124" s="195"/>
      <c r="AL124" s="195"/>
      <c r="AM124" s="195"/>
      <c r="AN124" s="195"/>
      <c r="AO124" s="195"/>
      <c r="AP124" s="195"/>
      <c r="AQ124" s="195"/>
      <c r="AR124" s="195"/>
    </row>
    <row r="125" spans="12:44" s="205" customFormat="1">
      <c r="L125" s="195"/>
      <c r="M125" s="195"/>
      <c r="N125" s="195"/>
      <c r="O125" s="195"/>
      <c r="P125" s="195"/>
      <c r="Q125" s="195"/>
      <c r="R125" s="195"/>
      <c r="S125" s="195"/>
      <c r="T125" s="195"/>
      <c r="U125" s="195"/>
      <c r="V125" s="195"/>
      <c r="W125" s="195"/>
      <c r="X125" s="195"/>
      <c r="Y125" s="195"/>
      <c r="Z125" s="195"/>
      <c r="AA125" s="195"/>
      <c r="AB125" s="195"/>
      <c r="AC125" s="195"/>
      <c r="AD125" s="195"/>
      <c r="AE125" s="195"/>
      <c r="AF125" s="195"/>
      <c r="AG125" s="195"/>
      <c r="AH125" s="195"/>
      <c r="AI125" s="195"/>
      <c r="AJ125" s="195"/>
      <c r="AK125" s="195"/>
      <c r="AL125" s="195"/>
      <c r="AM125" s="195"/>
      <c r="AN125" s="195"/>
      <c r="AO125" s="195"/>
      <c r="AP125" s="195"/>
      <c r="AQ125" s="195"/>
      <c r="AR125" s="195"/>
    </row>
    <row r="126" spans="12:44" s="205" customFormat="1">
      <c r="L126" s="195"/>
      <c r="M126" s="195"/>
      <c r="N126" s="195"/>
      <c r="O126" s="195"/>
      <c r="P126" s="195"/>
      <c r="Q126" s="195"/>
      <c r="R126" s="195"/>
      <c r="S126" s="195"/>
      <c r="T126" s="195"/>
      <c r="U126" s="195"/>
      <c r="V126" s="195"/>
      <c r="W126" s="195"/>
      <c r="X126" s="195"/>
      <c r="Y126" s="195"/>
      <c r="Z126" s="195"/>
      <c r="AA126" s="195"/>
      <c r="AB126" s="195"/>
      <c r="AC126" s="195"/>
      <c r="AD126" s="195"/>
      <c r="AE126" s="195"/>
      <c r="AF126" s="195"/>
      <c r="AG126" s="195"/>
      <c r="AH126" s="195"/>
      <c r="AI126" s="195"/>
      <c r="AJ126" s="195"/>
      <c r="AK126" s="195"/>
      <c r="AL126" s="195"/>
      <c r="AM126" s="195"/>
      <c r="AN126" s="195"/>
      <c r="AO126" s="195"/>
      <c r="AP126" s="195"/>
      <c r="AQ126" s="195"/>
      <c r="AR126" s="195"/>
    </row>
    <row r="127" spans="12:44" s="205" customFormat="1">
      <c r="L127" s="195"/>
      <c r="M127" s="195"/>
      <c r="N127" s="195"/>
      <c r="O127" s="195"/>
      <c r="P127" s="195"/>
      <c r="Q127" s="195"/>
      <c r="R127" s="195"/>
      <c r="S127" s="195"/>
      <c r="T127" s="195"/>
      <c r="U127" s="195"/>
      <c r="V127" s="195"/>
      <c r="W127" s="195"/>
      <c r="X127" s="195"/>
      <c r="Y127" s="195"/>
      <c r="Z127" s="195"/>
      <c r="AA127" s="195"/>
      <c r="AB127" s="195"/>
      <c r="AC127" s="195"/>
      <c r="AD127" s="195"/>
      <c r="AE127" s="195"/>
      <c r="AF127" s="195"/>
      <c r="AG127" s="195"/>
      <c r="AH127" s="195"/>
      <c r="AI127" s="195"/>
      <c r="AJ127" s="195"/>
      <c r="AK127" s="195"/>
      <c r="AL127" s="195"/>
      <c r="AM127" s="195"/>
      <c r="AN127" s="195"/>
      <c r="AO127" s="195"/>
      <c r="AP127" s="195"/>
      <c r="AQ127" s="195"/>
      <c r="AR127" s="195"/>
    </row>
    <row r="128" spans="12:44" s="205" customFormat="1">
      <c r="L128" s="195"/>
      <c r="M128" s="195"/>
      <c r="N128" s="195"/>
      <c r="O128" s="195"/>
      <c r="P128" s="195"/>
      <c r="Q128" s="195"/>
      <c r="R128" s="195"/>
      <c r="S128" s="195"/>
      <c r="T128" s="195"/>
      <c r="U128" s="195"/>
      <c r="V128" s="195"/>
      <c r="W128" s="195"/>
      <c r="X128" s="195"/>
      <c r="Y128" s="195"/>
      <c r="Z128" s="195"/>
      <c r="AA128" s="195"/>
      <c r="AB128" s="195"/>
      <c r="AC128" s="195"/>
      <c r="AD128" s="195"/>
      <c r="AE128" s="195"/>
      <c r="AF128" s="195"/>
      <c r="AG128" s="195"/>
      <c r="AH128" s="195"/>
      <c r="AI128" s="195"/>
      <c r="AJ128" s="195"/>
      <c r="AK128" s="195"/>
      <c r="AL128" s="195"/>
      <c r="AM128" s="195"/>
      <c r="AN128" s="195"/>
      <c r="AO128" s="195"/>
      <c r="AP128" s="195"/>
      <c r="AQ128" s="195"/>
      <c r="AR128" s="195"/>
    </row>
    <row r="129" spans="12:44" s="205" customFormat="1">
      <c r="L129" s="195"/>
      <c r="M129" s="195"/>
      <c r="N129" s="195"/>
      <c r="O129" s="195"/>
      <c r="P129" s="195"/>
      <c r="Q129" s="195"/>
      <c r="R129" s="195"/>
      <c r="S129" s="195"/>
      <c r="T129" s="195"/>
      <c r="U129" s="195"/>
      <c r="V129" s="195"/>
      <c r="W129" s="195"/>
      <c r="X129" s="195"/>
      <c r="Y129" s="195"/>
      <c r="Z129" s="195"/>
      <c r="AA129" s="195"/>
      <c r="AB129" s="195"/>
      <c r="AC129" s="195"/>
      <c r="AD129" s="195"/>
      <c r="AE129" s="195"/>
      <c r="AF129" s="195"/>
      <c r="AG129" s="195"/>
      <c r="AH129" s="195"/>
      <c r="AI129" s="195"/>
      <c r="AJ129" s="195"/>
      <c r="AK129" s="195"/>
      <c r="AL129" s="195"/>
      <c r="AM129" s="195"/>
      <c r="AN129" s="195"/>
      <c r="AO129" s="195"/>
      <c r="AP129" s="195"/>
      <c r="AQ129" s="195"/>
      <c r="AR129" s="195"/>
    </row>
    <row r="130" spans="12:44" s="205" customFormat="1">
      <c r="L130" s="195"/>
      <c r="M130" s="195"/>
      <c r="N130" s="195"/>
      <c r="O130" s="195"/>
      <c r="P130" s="195"/>
      <c r="Q130" s="195"/>
      <c r="R130" s="195"/>
      <c r="S130" s="195"/>
      <c r="T130" s="195"/>
      <c r="U130" s="195"/>
      <c r="V130" s="195"/>
      <c r="W130" s="195"/>
      <c r="X130" s="195"/>
      <c r="Y130" s="195"/>
      <c r="Z130" s="195"/>
      <c r="AA130" s="195"/>
      <c r="AB130" s="195"/>
      <c r="AC130" s="195"/>
      <c r="AD130" s="195"/>
      <c r="AE130" s="195"/>
      <c r="AF130" s="195"/>
      <c r="AG130" s="195"/>
      <c r="AH130" s="195"/>
      <c r="AI130" s="195"/>
      <c r="AJ130" s="195"/>
      <c r="AK130" s="195"/>
      <c r="AL130" s="195"/>
      <c r="AM130" s="195"/>
      <c r="AN130" s="195"/>
      <c r="AO130" s="195"/>
      <c r="AP130" s="195"/>
      <c r="AQ130" s="195"/>
      <c r="AR130" s="195"/>
    </row>
    <row r="131" spans="12:44" s="205" customFormat="1">
      <c r="L131" s="195"/>
      <c r="M131" s="195"/>
      <c r="N131" s="195"/>
      <c r="O131" s="195"/>
      <c r="P131" s="195"/>
      <c r="Q131" s="195"/>
      <c r="R131" s="195"/>
      <c r="S131" s="195"/>
      <c r="T131" s="195"/>
      <c r="U131" s="195"/>
      <c r="V131" s="195"/>
      <c r="W131" s="195"/>
      <c r="X131" s="195"/>
      <c r="Y131" s="195"/>
      <c r="Z131" s="195"/>
      <c r="AA131" s="195"/>
      <c r="AB131" s="195"/>
      <c r="AC131" s="195"/>
      <c r="AD131" s="195"/>
      <c r="AE131" s="195"/>
      <c r="AF131" s="195"/>
      <c r="AG131" s="195"/>
      <c r="AH131" s="195"/>
      <c r="AI131" s="195"/>
      <c r="AJ131" s="195"/>
      <c r="AK131" s="195"/>
      <c r="AL131" s="195"/>
      <c r="AM131" s="195"/>
      <c r="AN131" s="195"/>
      <c r="AO131" s="195"/>
      <c r="AP131" s="195"/>
      <c r="AQ131" s="195"/>
      <c r="AR131" s="195"/>
    </row>
    <row r="132" spans="12:44" s="205" customFormat="1">
      <c r="L132" s="195"/>
      <c r="M132" s="195"/>
      <c r="N132" s="195"/>
      <c r="O132" s="195"/>
      <c r="P132" s="195"/>
      <c r="Q132" s="195"/>
      <c r="R132" s="195"/>
      <c r="S132" s="195"/>
      <c r="T132" s="195"/>
      <c r="U132" s="195"/>
      <c r="V132" s="195"/>
      <c r="W132" s="195"/>
      <c r="X132" s="195"/>
      <c r="Y132" s="195"/>
      <c r="Z132" s="195"/>
      <c r="AA132" s="195"/>
      <c r="AB132" s="195"/>
      <c r="AC132" s="195"/>
      <c r="AD132" s="195"/>
      <c r="AE132" s="195"/>
      <c r="AF132" s="195"/>
      <c r="AG132" s="195"/>
      <c r="AH132" s="195"/>
      <c r="AI132" s="195"/>
      <c r="AJ132" s="195"/>
      <c r="AK132" s="195"/>
      <c r="AL132" s="195"/>
      <c r="AM132" s="195"/>
      <c r="AN132" s="195"/>
      <c r="AO132" s="195"/>
      <c r="AP132" s="195"/>
      <c r="AQ132" s="195"/>
      <c r="AR132" s="195"/>
    </row>
    <row r="133" spans="12:44" s="205" customFormat="1">
      <c r="L133" s="195"/>
      <c r="M133" s="195"/>
      <c r="N133" s="195"/>
      <c r="O133" s="195"/>
      <c r="P133" s="195"/>
      <c r="Q133" s="195"/>
      <c r="R133" s="195"/>
      <c r="S133" s="195"/>
      <c r="T133" s="195"/>
      <c r="U133" s="195"/>
      <c r="V133" s="195"/>
      <c r="W133" s="195"/>
      <c r="X133" s="195"/>
      <c r="Y133" s="195"/>
      <c r="Z133" s="195"/>
      <c r="AA133" s="195"/>
      <c r="AB133" s="195"/>
      <c r="AC133" s="195"/>
      <c r="AD133" s="195"/>
      <c r="AE133" s="195"/>
      <c r="AF133" s="195"/>
      <c r="AG133" s="195"/>
      <c r="AH133" s="195"/>
      <c r="AI133" s="195"/>
      <c r="AJ133" s="195"/>
      <c r="AK133" s="195"/>
      <c r="AL133" s="195"/>
      <c r="AM133" s="195"/>
      <c r="AN133" s="195"/>
      <c r="AO133" s="195"/>
      <c r="AP133" s="195"/>
      <c r="AQ133" s="195"/>
      <c r="AR133" s="195"/>
    </row>
    <row r="134" spans="12:44" s="205" customFormat="1">
      <c r="L134" s="195"/>
      <c r="M134" s="195"/>
      <c r="N134" s="195"/>
      <c r="O134" s="195"/>
      <c r="P134" s="195"/>
      <c r="Q134" s="195"/>
      <c r="R134" s="195"/>
      <c r="S134" s="195"/>
      <c r="T134" s="195"/>
      <c r="U134" s="195"/>
      <c r="V134" s="195"/>
      <c r="W134" s="195"/>
      <c r="X134" s="195"/>
      <c r="Y134" s="195"/>
      <c r="Z134" s="195"/>
      <c r="AA134" s="195"/>
      <c r="AB134" s="195"/>
      <c r="AC134" s="195"/>
      <c r="AD134" s="195"/>
      <c r="AE134" s="195"/>
      <c r="AF134" s="195"/>
      <c r="AG134" s="195"/>
      <c r="AH134" s="195"/>
      <c r="AI134" s="195"/>
      <c r="AJ134" s="195"/>
      <c r="AK134" s="195"/>
      <c r="AL134" s="195"/>
      <c r="AM134" s="195"/>
      <c r="AN134" s="195"/>
      <c r="AO134" s="195"/>
      <c r="AP134" s="195"/>
      <c r="AQ134" s="195"/>
      <c r="AR134" s="195"/>
    </row>
    <row r="135" spans="12:44" s="205" customFormat="1">
      <c r="L135" s="195"/>
      <c r="M135" s="195"/>
      <c r="N135" s="195"/>
      <c r="O135" s="195"/>
      <c r="P135" s="195"/>
      <c r="Q135" s="195"/>
      <c r="R135" s="195"/>
      <c r="S135" s="195"/>
      <c r="T135" s="195"/>
      <c r="U135" s="195"/>
      <c r="V135" s="195"/>
      <c r="W135" s="195"/>
      <c r="X135" s="195"/>
      <c r="Y135" s="195"/>
      <c r="Z135" s="195"/>
      <c r="AA135" s="195"/>
      <c r="AB135" s="195"/>
      <c r="AC135" s="195"/>
      <c r="AD135" s="195"/>
      <c r="AE135" s="195"/>
      <c r="AF135" s="195"/>
      <c r="AG135" s="195"/>
      <c r="AH135" s="195"/>
      <c r="AI135" s="195"/>
      <c r="AJ135" s="195"/>
      <c r="AK135" s="195"/>
      <c r="AL135" s="195"/>
      <c r="AM135" s="195"/>
      <c r="AN135" s="195"/>
      <c r="AO135" s="195"/>
      <c r="AP135" s="195"/>
      <c r="AQ135" s="195"/>
      <c r="AR135" s="195"/>
    </row>
    <row r="136" spans="12:44" s="205" customFormat="1">
      <c r="L136" s="195"/>
      <c r="M136" s="195"/>
      <c r="N136" s="195"/>
      <c r="O136" s="195"/>
      <c r="P136" s="195"/>
      <c r="Q136" s="195"/>
      <c r="R136" s="195"/>
      <c r="S136" s="195"/>
      <c r="T136" s="195"/>
      <c r="U136" s="195"/>
      <c r="V136" s="195"/>
      <c r="W136" s="195"/>
      <c r="X136" s="195"/>
      <c r="Y136" s="195"/>
      <c r="Z136" s="195"/>
      <c r="AA136" s="195"/>
      <c r="AB136" s="195"/>
      <c r="AC136" s="195"/>
      <c r="AD136" s="195"/>
      <c r="AE136" s="195"/>
      <c r="AF136" s="195"/>
      <c r="AG136" s="195"/>
      <c r="AH136" s="195"/>
      <c r="AI136" s="195"/>
      <c r="AJ136" s="195"/>
      <c r="AK136" s="195"/>
      <c r="AL136" s="195"/>
      <c r="AM136" s="195"/>
      <c r="AN136" s="195"/>
      <c r="AO136" s="195"/>
      <c r="AP136" s="195"/>
      <c r="AQ136" s="195"/>
      <c r="AR136" s="195"/>
    </row>
    <row r="137" spans="12:44" s="205" customFormat="1">
      <c r="L137" s="195"/>
      <c r="M137" s="195"/>
      <c r="N137" s="195"/>
      <c r="O137" s="195"/>
      <c r="P137" s="195"/>
      <c r="Q137" s="195"/>
      <c r="R137" s="195"/>
      <c r="S137" s="195"/>
      <c r="T137" s="195"/>
      <c r="U137" s="195"/>
      <c r="V137" s="195"/>
      <c r="W137" s="195"/>
      <c r="X137" s="195"/>
      <c r="Y137" s="195"/>
      <c r="Z137" s="195"/>
      <c r="AA137" s="195"/>
      <c r="AB137" s="195"/>
      <c r="AC137" s="195"/>
      <c r="AD137" s="195"/>
      <c r="AE137" s="195"/>
      <c r="AF137" s="195"/>
      <c r="AG137" s="195"/>
      <c r="AH137" s="195"/>
      <c r="AI137" s="195"/>
      <c r="AJ137" s="195"/>
      <c r="AK137" s="195"/>
      <c r="AL137" s="195"/>
      <c r="AM137" s="195"/>
      <c r="AN137" s="195"/>
      <c r="AO137" s="195"/>
      <c r="AP137" s="195"/>
      <c r="AQ137" s="195"/>
      <c r="AR137" s="195"/>
    </row>
    <row r="138" spans="12:44" s="205" customFormat="1">
      <c r="L138" s="195"/>
      <c r="M138" s="195"/>
      <c r="N138" s="195"/>
      <c r="O138" s="195"/>
      <c r="P138" s="195"/>
      <c r="Q138" s="195"/>
      <c r="R138" s="195"/>
      <c r="S138" s="195"/>
      <c r="T138" s="195"/>
      <c r="U138" s="195"/>
      <c r="V138" s="195"/>
      <c r="W138" s="195"/>
      <c r="X138" s="195"/>
      <c r="Y138" s="195"/>
      <c r="Z138" s="195"/>
      <c r="AA138" s="195"/>
      <c r="AB138" s="195"/>
      <c r="AC138" s="195"/>
      <c r="AD138" s="195"/>
      <c r="AE138" s="195"/>
      <c r="AF138" s="195"/>
      <c r="AG138" s="195"/>
      <c r="AH138" s="195"/>
      <c r="AI138" s="195"/>
      <c r="AJ138" s="195"/>
      <c r="AK138" s="195"/>
      <c r="AL138" s="195"/>
      <c r="AM138" s="195"/>
      <c r="AN138" s="195"/>
      <c r="AO138" s="195"/>
      <c r="AP138" s="195"/>
      <c r="AQ138" s="195"/>
      <c r="AR138" s="195"/>
    </row>
    <row r="139" spans="12:44" s="205" customFormat="1">
      <c r="L139" s="195"/>
      <c r="M139" s="195"/>
      <c r="N139" s="195"/>
      <c r="O139" s="195"/>
      <c r="P139" s="195"/>
      <c r="Q139" s="195"/>
      <c r="R139" s="195"/>
      <c r="S139" s="195"/>
      <c r="T139" s="195"/>
      <c r="U139" s="195"/>
      <c r="V139" s="195"/>
      <c r="W139" s="195"/>
      <c r="X139" s="195"/>
      <c r="Y139" s="195"/>
      <c r="Z139" s="195"/>
      <c r="AA139" s="195"/>
      <c r="AB139" s="195"/>
      <c r="AC139" s="195"/>
      <c r="AD139" s="195"/>
      <c r="AE139" s="195"/>
      <c r="AF139" s="195"/>
      <c r="AG139" s="195"/>
      <c r="AH139" s="195"/>
      <c r="AI139" s="195"/>
      <c r="AJ139" s="195"/>
      <c r="AK139" s="195"/>
      <c r="AL139" s="195"/>
      <c r="AM139" s="195"/>
      <c r="AN139" s="195"/>
      <c r="AO139" s="195"/>
      <c r="AP139" s="195"/>
      <c r="AQ139" s="195"/>
      <c r="AR139" s="195"/>
    </row>
    <row r="140" spans="12:44" s="205" customFormat="1">
      <c r="L140" s="195"/>
      <c r="M140" s="195"/>
      <c r="N140" s="195"/>
      <c r="O140" s="195"/>
      <c r="P140" s="195"/>
      <c r="Q140" s="195"/>
      <c r="R140" s="195"/>
      <c r="S140" s="195"/>
      <c r="T140" s="195"/>
      <c r="U140" s="195"/>
      <c r="V140" s="195"/>
      <c r="W140" s="195"/>
      <c r="X140" s="195"/>
      <c r="Y140" s="195"/>
      <c r="Z140" s="195"/>
      <c r="AA140" s="195"/>
      <c r="AB140" s="195"/>
      <c r="AC140" s="195"/>
      <c r="AD140" s="195"/>
      <c r="AE140" s="195"/>
      <c r="AF140" s="195"/>
      <c r="AG140" s="195"/>
      <c r="AH140" s="195"/>
      <c r="AI140" s="195"/>
      <c r="AJ140" s="195"/>
      <c r="AK140" s="195"/>
      <c r="AL140" s="195"/>
      <c r="AM140" s="195"/>
      <c r="AN140" s="195"/>
      <c r="AO140" s="195"/>
      <c r="AP140" s="195"/>
      <c r="AQ140" s="195"/>
      <c r="AR140" s="195"/>
    </row>
    <row r="141" spans="12:44" s="205" customFormat="1">
      <c r="L141" s="195"/>
      <c r="M141" s="195"/>
      <c r="N141" s="195"/>
      <c r="O141" s="195"/>
      <c r="P141" s="195"/>
      <c r="Q141" s="195"/>
      <c r="R141" s="195"/>
      <c r="S141" s="195"/>
      <c r="T141" s="195"/>
      <c r="U141" s="195"/>
      <c r="V141" s="195"/>
      <c r="W141" s="195"/>
      <c r="X141" s="195"/>
      <c r="Y141" s="195"/>
      <c r="Z141" s="195"/>
      <c r="AA141" s="195"/>
      <c r="AB141" s="195"/>
      <c r="AC141" s="195"/>
      <c r="AD141" s="195"/>
      <c r="AE141" s="195"/>
      <c r="AF141" s="195"/>
      <c r="AG141" s="195"/>
      <c r="AH141" s="195"/>
      <c r="AI141" s="195"/>
      <c r="AJ141" s="195"/>
      <c r="AK141" s="195"/>
      <c r="AL141" s="195"/>
      <c r="AM141" s="195"/>
      <c r="AN141" s="195"/>
      <c r="AO141" s="195"/>
      <c r="AP141" s="195"/>
      <c r="AQ141" s="195"/>
      <c r="AR141" s="195"/>
    </row>
    <row r="142" spans="12:44" s="205" customFormat="1">
      <c r="L142" s="195"/>
      <c r="M142" s="195"/>
      <c r="N142" s="195"/>
      <c r="O142" s="195"/>
      <c r="P142" s="195"/>
      <c r="Q142" s="195"/>
      <c r="R142" s="195"/>
      <c r="S142" s="195"/>
      <c r="T142" s="195"/>
      <c r="U142" s="195"/>
      <c r="V142" s="195"/>
      <c r="W142" s="195"/>
      <c r="X142" s="195"/>
      <c r="Y142" s="195"/>
      <c r="Z142" s="195"/>
      <c r="AA142" s="195"/>
      <c r="AB142" s="195"/>
      <c r="AC142" s="195"/>
      <c r="AD142" s="195"/>
      <c r="AE142" s="195"/>
      <c r="AF142" s="195"/>
      <c r="AG142" s="195"/>
      <c r="AH142" s="195"/>
      <c r="AI142" s="195"/>
      <c r="AJ142" s="195"/>
      <c r="AK142" s="195"/>
      <c r="AL142" s="195"/>
      <c r="AM142" s="195"/>
      <c r="AN142" s="195"/>
      <c r="AO142" s="195"/>
      <c r="AP142" s="195"/>
      <c r="AQ142" s="195"/>
      <c r="AR142" s="195"/>
    </row>
    <row r="143" spans="12:44" s="205" customFormat="1">
      <c r="L143" s="195"/>
      <c r="M143" s="195"/>
      <c r="N143" s="195"/>
      <c r="O143" s="195"/>
      <c r="P143" s="195"/>
      <c r="Q143" s="195"/>
      <c r="R143" s="195"/>
      <c r="S143" s="195"/>
      <c r="T143" s="195"/>
      <c r="U143" s="195"/>
      <c r="V143" s="195"/>
      <c r="W143" s="195"/>
      <c r="X143" s="195"/>
      <c r="Y143" s="195"/>
      <c r="Z143" s="195"/>
      <c r="AA143" s="195"/>
      <c r="AB143" s="195"/>
      <c r="AC143" s="195"/>
      <c r="AD143" s="195"/>
      <c r="AE143" s="195"/>
      <c r="AF143" s="195"/>
      <c r="AG143" s="195"/>
      <c r="AH143" s="195"/>
      <c r="AI143" s="195"/>
      <c r="AJ143" s="195"/>
      <c r="AK143" s="195"/>
      <c r="AL143" s="195"/>
      <c r="AM143" s="195"/>
      <c r="AN143" s="195"/>
      <c r="AO143" s="195"/>
      <c r="AP143" s="195"/>
      <c r="AQ143" s="195"/>
      <c r="AR143" s="195"/>
    </row>
    <row r="144" spans="12:44" s="205" customFormat="1">
      <c r="L144" s="195"/>
      <c r="M144" s="195"/>
      <c r="N144" s="195"/>
      <c r="O144" s="195"/>
      <c r="P144" s="195"/>
      <c r="Q144" s="195"/>
      <c r="R144" s="195"/>
      <c r="S144" s="195"/>
      <c r="T144" s="195"/>
      <c r="U144" s="195"/>
      <c r="V144" s="195"/>
      <c r="W144" s="195"/>
      <c r="X144" s="195"/>
      <c r="Y144" s="195"/>
      <c r="Z144" s="195"/>
      <c r="AA144" s="195"/>
      <c r="AB144" s="195"/>
      <c r="AC144" s="195"/>
      <c r="AD144" s="195"/>
      <c r="AE144" s="195"/>
      <c r="AF144" s="195"/>
      <c r="AG144" s="195"/>
      <c r="AH144" s="195"/>
      <c r="AI144" s="195"/>
      <c r="AJ144" s="195"/>
      <c r="AK144" s="195"/>
      <c r="AL144" s="195"/>
      <c r="AM144" s="195"/>
      <c r="AN144" s="195"/>
      <c r="AO144" s="195"/>
      <c r="AP144" s="195"/>
      <c r="AQ144" s="195"/>
      <c r="AR144" s="195"/>
    </row>
    <row r="145" spans="12:44" s="205" customFormat="1">
      <c r="L145" s="195"/>
      <c r="M145" s="195"/>
      <c r="N145" s="195"/>
      <c r="O145" s="195"/>
      <c r="P145" s="195"/>
      <c r="Q145" s="195"/>
      <c r="R145" s="195"/>
      <c r="S145" s="195"/>
      <c r="T145" s="195"/>
      <c r="U145" s="195"/>
      <c r="V145" s="195"/>
      <c r="W145" s="195"/>
      <c r="X145" s="195"/>
      <c r="Y145" s="195"/>
      <c r="Z145" s="195"/>
      <c r="AA145" s="195"/>
      <c r="AB145" s="195"/>
      <c r="AC145" s="195"/>
      <c r="AD145" s="195"/>
      <c r="AE145" s="195"/>
      <c r="AF145" s="195"/>
      <c r="AG145" s="195"/>
      <c r="AH145" s="195"/>
      <c r="AI145" s="195"/>
      <c r="AJ145" s="195"/>
      <c r="AK145" s="195"/>
      <c r="AL145" s="195"/>
      <c r="AM145" s="195"/>
      <c r="AN145" s="195"/>
      <c r="AO145" s="195"/>
      <c r="AP145" s="195"/>
      <c r="AQ145" s="195"/>
      <c r="AR145" s="195"/>
    </row>
    <row r="146" spans="12:44" s="205" customFormat="1">
      <c r="L146" s="195"/>
      <c r="M146" s="195"/>
      <c r="N146" s="195"/>
      <c r="O146" s="195"/>
      <c r="P146" s="195"/>
      <c r="Q146" s="195"/>
      <c r="R146" s="195"/>
      <c r="S146" s="195"/>
      <c r="T146" s="195"/>
      <c r="U146" s="195"/>
      <c r="V146" s="195"/>
      <c r="W146" s="195"/>
      <c r="X146" s="195"/>
      <c r="Y146" s="195"/>
      <c r="Z146" s="195"/>
      <c r="AA146" s="195"/>
      <c r="AB146" s="195"/>
      <c r="AC146" s="195"/>
      <c r="AD146" s="195"/>
      <c r="AE146" s="195"/>
      <c r="AF146" s="195"/>
      <c r="AG146" s="195"/>
      <c r="AH146" s="195"/>
      <c r="AI146" s="195"/>
      <c r="AJ146" s="195"/>
      <c r="AK146" s="195"/>
      <c r="AL146" s="195"/>
      <c r="AM146" s="195"/>
      <c r="AN146" s="195"/>
      <c r="AO146" s="195"/>
      <c r="AP146" s="195"/>
      <c r="AQ146" s="195"/>
      <c r="AR146" s="195"/>
    </row>
    <row r="147" spans="12:44" s="205" customFormat="1">
      <c r="L147" s="195"/>
      <c r="M147" s="195"/>
      <c r="N147" s="195"/>
      <c r="O147" s="195"/>
      <c r="P147" s="195"/>
      <c r="Q147" s="195"/>
      <c r="R147" s="195"/>
      <c r="S147" s="195"/>
      <c r="T147" s="195"/>
      <c r="U147" s="195"/>
      <c r="V147" s="195"/>
      <c r="W147" s="195"/>
      <c r="X147" s="195"/>
      <c r="Y147" s="195"/>
      <c r="Z147" s="195"/>
      <c r="AA147" s="195"/>
      <c r="AB147" s="195"/>
      <c r="AC147" s="195"/>
      <c r="AD147" s="195"/>
      <c r="AE147" s="195"/>
      <c r="AF147" s="195"/>
      <c r="AG147" s="195"/>
      <c r="AH147" s="195"/>
      <c r="AI147" s="195"/>
      <c r="AJ147" s="195"/>
      <c r="AK147" s="195"/>
      <c r="AL147" s="195"/>
      <c r="AM147" s="195"/>
      <c r="AN147" s="195"/>
      <c r="AO147" s="195"/>
      <c r="AP147" s="195"/>
      <c r="AQ147" s="195"/>
      <c r="AR147" s="195"/>
    </row>
    <row r="148" spans="12:44" s="205" customFormat="1">
      <c r="L148" s="195"/>
      <c r="M148" s="195"/>
      <c r="N148" s="195"/>
      <c r="O148" s="195"/>
      <c r="P148" s="195"/>
      <c r="Q148" s="195"/>
      <c r="R148" s="195"/>
      <c r="S148" s="195"/>
      <c r="T148" s="195"/>
      <c r="U148" s="195"/>
      <c r="V148" s="195"/>
      <c r="W148" s="195"/>
      <c r="X148" s="195"/>
      <c r="Y148" s="195"/>
      <c r="Z148" s="195"/>
      <c r="AA148" s="195"/>
      <c r="AB148" s="195"/>
      <c r="AC148" s="195"/>
      <c r="AD148" s="195"/>
      <c r="AE148" s="195"/>
      <c r="AF148" s="195"/>
      <c r="AG148" s="195"/>
      <c r="AH148" s="195"/>
      <c r="AI148" s="195"/>
      <c r="AJ148" s="195"/>
      <c r="AK148" s="195"/>
      <c r="AL148" s="195"/>
      <c r="AM148" s="195"/>
      <c r="AN148" s="195"/>
      <c r="AO148" s="195"/>
      <c r="AP148" s="195"/>
      <c r="AQ148" s="195"/>
      <c r="AR148" s="195"/>
    </row>
    <row r="149" spans="12:44" s="205" customFormat="1">
      <c r="L149" s="195"/>
      <c r="M149" s="195"/>
      <c r="N149" s="195"/>
      <c r="O149" s="195"/>
      <c r="P149" s="195"/>
      <c r="Q149" s="195"/>
      <c r="R149" s="195"/>
      <c r="S149" s="195"/>
      <c r="T149" s="195"/>
      <c r="U149" s="195"/>
      <c r="V149" s="195"/>
      <c r="W149" s="195"/>
      <c r="X149" s="195"/>
      <c r="Y149" s="195"/>
      <c r="Z149" s="195"/>
      <c r="AA149" s="195"/>
      <c r="AB149" s="195"/>
      <c r="AC149" s="195"/>
      <c r="AD149" s="195"/>
      <c r="AE149" s="195"/>
      <c r="AF149" s="195"/>
      <c r="AG149" s="195"/>
      <c r="AH149" s="195"/>
      <c r="AI149" s="195"/>
      <c r="AJ149" s="195"/>
      <c r="AK149" s="195"/>
      <c r="AL149" s="195"/>
      <c r="AM149" s="195"/>
      <c r="AN149" s="195"/>
      <c r="AO149" s="195"/>
      <c r="AP149" s="195"/>
      <c r="AQ149" s="195"/>
      <c r="AR149" s="195"/>
    </row>
    <row r="150" spans="12:44" s="205" customFormat="1">
      <c r="L150" s="195"/>
      <c r="M150" s="195"/>
      <c r="N150" s="195"/>
      <c r="O150" s="195"/>
      <c r="P150" s="195"/>
      <c r="Q150" s="195"/>
      <c r="R150" s="195"/>
      <c r="S150" s="195"/>
      <c r="T150" s="195"/>
      <c r="U150" s="195"/>
      <c r="V150" s="195"/>
      <c r="W150" s="195"/>
      <c r="X150" s="195"/>
      <c r="Y150" s="195"/>
      <c r="Z150" s="195"/>
      <c r="AA150" s="195"/>
      <c r="AB150" s="195"/>
      <c r="AC150" s="195"/>
      <c r="AD150" s="195"/>
      <c r="AE150" s="195"/>
      <c r="AF150" s="195"/>
      <c r="AG150" s="195"/>
      <c r="AH150" s="195"/>
      <c r="AI150" s="195"/>
      <c r="AJ150" s="195"/>
      <c r="AK150" s="195"/>
      <c r="AL150" s="195"/>
      <c r="AM150" s="195"/>
      <c r="AN150" s="195"/>
      <c r="AO150" s="195"/>
      <c r="AP150" s="195"/>
      <c r="AQ150" s="195"/>
      <c r="AR150" s="195"/>
    </row>
    <row r="151" spans="12:44" s="205" customFormat="1">
      <c r="L151" s="195"/>
      <c r="M151" s="195"/>
      <c r="N151" s="195"/>
      <c r="O151" s="195"/>
      <c r="P151" s="195"/>
      <c r="Q151" s="195"/>
      <c r="R151" s="195"/>
      <c r="S151" s="195"/>
      <c r="T151" s="195"/>
      <c r="U151" s="195"/>
      <c r="V151" s="195"/>
      <c r="W151" s="195"/>
      <c r="X151" s="195"/>
      <c r="Y151" s="195"/>
      <c r="Z151" s="195"/>
      <c r="AA151" s="195"/>
      <c r="AB151" s="195"/>
      <c r="AC151" s="195"/>
      <c r="AD151" s="195"/>
      <c r="AE151" s="195"/>
      <c r="AF151" s="195"/>
      <c r="AG151" s="195"/>
      <c r="AH151" s="195"/>
      <c r="AI151" s="195"/>
      <c r="AJ151" s="195"/>
      <c r="AK151" s="195"/>
      <c r="AL151" s="195"/>
      <c r="AM151" s="195"/>
      <c r="AN151" s="195"/>
      <c r="AO151" s="195"/>
      <c r="AP151" s="195"/>
      <c r="AQ151" s="195"/>
      <c r="AR151" s="195"/>
    </row>
    <row r="152" spans="12:44" s="205" customFormat="1">
      <c r="L152" s="195"/>
      <c r="M152" s="195"/>
      <c r="N152" s="195"/>
      <c r="O152" s="195"/>
      <c r="P152" s="195"/>
      <c r="Q152" s="195"/>
      <c r="R152" s="195"/>
      <c r="S152" s="195"/>
      <c r="T152" s="195"/>
      <c r="U152" s="195"/>
      <c r="V152" s="195"/>
      <c r="W152" s="195"/>
      <c r="X152" s="195"/>
      <c r="Y152" s="195"/>
      <c r="Z152" s="195"/>
      <c r="AA152" s="195"/>
      <c r="AB152" s="195"/>
      <c r="AC152" s="195"/>
      <c r="AD152" s="195"/>
      <c r="AE152" s="195"/>
      <c r="AF152" s="195"/>
      <c r="AG152" s="195"/>
      <c r="AH152" s="195"/>
      <c r="AI152" s="195"/>
      <c r="AJ152" s="195"/>
      <c r="AK152" s="195"/>
      <c r="AL152" s="195"/>
      <c r="AM152" s="195"/>
      <c r="AN152" s="195"/>
      <c r="AO152" s="195"/>
      <c r="AP152" s="195"/>
      <c r="AQ152" s="195"/>
      <c r="AR152" s="195"/>
    </row>
    <row r="153" spans="12:44" s="205" customFormat="1">
      <c r="L153" s="195"/>
      <c r="M153" s="195"/>
      <c r="N153" s="195"/>
      <c r="O153" s="195"/>
      <c r="P153" s="195"/>
      <c r="Q153" s="195"/>
      <c r="R153" s="195"/>
      <c r="S153" s="195"/>
      <c r="T153" s="195"/>
      <c r="U153" s="195"/>
      <c r="V153" s="195"/>
      <c r="W153" s="195"/>
      <c r="X153" s="195"/>
      <c r="Y153" s="195"/>
      <c r="Z153" s="195"/>
      <c r="AA153" s="195"/>
      <c r="AB153" s="195"/>
      <c r="AC153" s="195"/>
      <c r="AD153" s="195"/>
      <c r="AE153" s="195"/>
      <c r="AF153" s="195"/>
      <c r="AG153" s="195"/>
      <c r="AH153" s="195"/>
      <c r="AI153" s="195"/>
      <c r="AJ153" s="195"/>
      <c r="AK153" s="195"/>
      <c r="AL153" s="195"/>
      <c r="AM153" s="195"/>
      <c r="AN153" s="195"/>
      <c r="AO153" s="195"/>
      <c r="AP153" s="195"/>
      <c r="AQ153" s="195"/>
      <c r="AR153" s="195"/>
    </row>
    <row r="154" spans="12:44" s="205" customFormat="1">
      <c r="L154" s="195"/>
      <c r="M154" s="195"/>
      <c r="N154" s="195"/>
      <c r="O154" s="195"/>
      <c r="P154" s="195"/>
      <c r="Q154" s="195"/>
      <c r="R154" s="195"/>
      <c r="S154" s="195"/>
      <c r="T154" s="195"/>
      <c r="U154" s="195"/>
      <c r="V154" s="195"/>
      <c r="W154" s="195"/>
      <c r="X154" s="195"/>
      <c r="Y154" s="195"/>
      <c r="Z154" s="195"/>
      <c r="AA154" s="195"/>
      <c r="AB154" s="195"/>
      <c r="AC154" s="195"/>
      <c r="AD154" s="195"/>
      <c r="AE154" s="195"/>
      <c r="AF154" s="195"/>
      <c r="AG154" s="195"/>
      <c r="AH154" s="195"/>
      <c r="AI154" s="195"/>
      <c r="AJ154" s="195"/>
      <c r="AK154" s="195"/>
      <c r="AL154" s="195"/>
      <c r="AM154" s="195"/>
      <c r="AN154" s="195"/>
      <c r="AO154" s="195"/>
      <c r="AP154" s="195"/>
      <c r="AQ154" s="195"/>
      <c r="AR154" s="195"/>
    </row>
    <row r="155" spans="12:44" s="205" customFormat="1">
      <c r="L155" s="195"/>
      <c r="M155" s="195"/>
      <c r="N155" s="195"/>
      <c r="O155" s="195"/>
      <c r="P155" s="195"/>
      <c r="Q155" s="195"/>
      <c r="R155" s="195"/>
      <c r="S155" s="195"/>
      <c r="T155" s="195"/>
      <c r="U155" s="195"/>
      <c r="V155" s="195"/>
      <c r="W155" s="195"/>
      <c r="X155" s="195"/>
      <c r="Y155" s="195"/>
      <c r="Z155" s="195"/>
      <c r="AA155" s="195"/>
      <c r="AB155" s="195"/>
      <c r="AC155" s="195"/>
      <c r="AD155" s="195"/>
      <c r="AE155" s="195"/>
      <c r="AF155" s="195"/>
      <c r="AG155" s="195"/>
      <c r="AH155" s="195"/>
      <c r="AI155" s="195"/>
      <c r="AJ155" s="195"/>
      <c r="AK155" s="195"/>
      <c r="AL155" s="195"/>
      <c r="AM155" s="195"/>
      <c r="AN155" s="195"/>
      <c r="AO155" s="195"/>
      <c r="AP155" s="195"/>
      <c r="AQ155" s="195"/>
      <c r="AR155" s="195"/>
    </row>
    <row r="156" spans="12:44" s="205" customFormat="1">
      <c r="L156" s="195"/>
      <c r="M156" s="195"/>
      <c r="N156" s="195"/>
      <c r="O156" s="195"/>
      <c r="P156" s="195"/>
      <c r="Q156" s="195"/>
      <c r="R156" s="195"/>
      <c r="S156" s="195"/>
      <c r="T156" s="195"/>
      <c r="U156" s="195"/>
      <c r="V156" s="195"/>
      <c r="W156" s="195"/>
      <c r="X156" s="195"/>
      <c r="Y156" s="195"/>
      <c r="Z156" s="195"/>
      <c r="AA156" s="195"/>
      <c r="AB156" s="195"/>
      <c r="AC156" s="195"/>
      <c r="AD156" s="195"/>
      <c r="AE156" s="195"/>
      <c r="AF156" s="195"/>
      <c r="AG156" s="195"/>
      <c r="AH156" s="195"/>
      <c r="AI156" s="195"/>
      <c r="AJ156" s="195"/>
      <c r="AK156" s="195"/>
      <c r="AL156" s="195"/>
      <c r="AM156" s="195"/>
      <c r="AN156" s="195"/>
      <c r="AO156" s="195"/>
      <c r="AP156" s="195"/>
      <c r="AQ156" s="195"/>
      <c r="AR156" s="195"/>
    </row>
    <row r="157" spans="12:44" s="205" customFormat="1">
      <c r="L157" s="195"/>
      <c r="M157" s="195"/>
      <c r="N157" s="195"/>
      <c r="O157" s="195"/>
      <c r="P157" s="195"/>
      <c r="Q157" s="195"/>
      <c r="R157" s="195"/>
      <c r="S157" s="195"/>
      <c r="T157" s="195"/>
      <c r="U157" s="195"/>
      <c r="V157" s="195"/>
      <c r="W157" s="195"/>
      <c r="X157" s="195"/>
      <c r="Y157" s="195"/>
      <c r="Z157" s="195"/>
      <c r="AA157" s="195"/>
      <c r="AB157" s="195"/>
      <c r="AC157" s="195"/>
      <c r="AD157" s="195"/>
      <c r="AE157" s="195"/>
      <c r="AF157" s="195"/>
      <c r="AG157" s="195"/>
      <c r="AH157" s="195"/>
      <c r="AI157" s="195"/>
      <c r="AJ157" s="195"/>
      <c r="AK157" s="195"/>
      <c r="AL157" s="195"/>
      <c r="AM157" s="195"/>
      <c r="AN157" s="195"/>
      <c r="AO157" s="195"/>
      <c r="AP157" s="195"/>
      <c r="AQ157" s="195"/>
      <c r="AR157" s="195"/>
    </row>
    <row r="158" spans="12:44" s="205" customFormat="1">
      <c r="L158" s="195"/>
      <c r="M158" s="195"/>
      <c r="N158" s="195"/>
      <c r="O158" s="195"/>
      <c r="P158" s="195"/>
      <c r="Q158" s="195"/>
      <c r="R158" s="195"/>
      <c r="S158" s="195"/>
      <c r="T158" s="195"/>
      <c r="U158" s="195"/>
      <c r="V158" s="195"/>
      <c r="W158" s="195"/>
      <c r="X158" s="195"/>
      <c r="Y158" s="195"/>
      <c r="Z158" s="195"/>
      <c r="AA158" s="195"/>
      <c r="AB158" s="195"/>
      <c r="AC158" s="195"/>
      <c r="AD158" s="195"/>
      <c r="AE158" s="195"/>
      <c r="AF158" s="195"/>
      <c r="AG158" s="195"/>
      <c r="AH158" s="195"/>
      <c r="AI158" s="195"/>
      <c r="AJ158" s="195"/>
      <c r="AK158" s="195"/>
      <c r="AL158" s="195"/>
      <c r="AM158" s="195"/>
      <c r="AN158" s="195"/>
      <c r="AO158" s="195"/>
      <c r="AP158" s="195"/>
      <c r="AQ158" s="195"/>
      <c r="AR158" s="195"/>
    </row>
    <row r="159" spans="12:44" s="205" customFormat="1">
      <c r="L159" s="195"/>
      <c r="M159" s="195"/>
      <c r="N159" s="195"/>
      <c r="O159" s="195"/>
      <c r="P159" s="195"/>
      <c r="Q159" s="195"/>
      <c r="R159" s="195"/>
      <c r="S159" s="195"/>
      <c r="T159" s="195"/>
      <c r="U159" s="195"/>
      <c r="V159" s="195"/>
      <c r="W159" s="195"/>
      <c r="X159" s="195"/>
      <c r="Y159" s="195"/>
      <c r="Z159" s="195"/>
      <c r="AA159" s="195"/>
      <c r="AB159" s="195"/>
      <c r="AC159" s="195"/>
      <c r="AD159" s="195"/>
      <c r="AE159" s="195"/>
      <c r="AF159" s="195"/>
      <c r="AG159" s="195"/>
      <c r="AH159" s="195"/>
      <c r="AI159" s="195"/>
      <c r="AJ159" s="195"/>
      <c r="AK159" s="195"/>
      <c r="AL159" s="195"/>
      <c r="AM159" s="195"/>
      <c r="AN159" s="195"/>
      <c r="AO159" s="195"/>
      <c r="AP159" s="195"/>
      <c r="AQ159" s="195"/>
      <c r="AR159" s="195"/>
    </row>
    <row r="160" spans="12:44" s="205" customFormat="1">
      <c r="L160" s="195"/>
      <c r="M160" s="195"/>
      <c r="N160" s="195"/>
      <c r="O160" s="195"/>
      <c r="P160" s="195"/>
      <c r="Q160" s="195"/>
      <c r="R160" s="195"/>
      <c r="S160" s="195"/>
      <c r="T160" s="195"/>
      <c r="U160" s="195"/>
      <c r="V160" s="195"/>
      <c r="W160" s="195"/>
      <c r="X160" s="195"/>
      <c r="Y160" s="195"/>
      <c r="Z160" s="195"/>
      <c r="AA160" s="195"/>
      <c r="AB160" s="195"/>
      <c r="AC160" s="195"/>
      <c r="AD160" s="195"/>
      <c r="AE160" s="195"/>
      <c r="AF160" s="195"/>
      <c r="AG160" s="195"/>
      <c r="AH160" s="195"/>
      <c r="AI160" s="195"/>
      <c r="AJ160" s="195"/>
      <c r="AK160" s="195"/>
      <c r="AL160" s="195"/>
      <c r="AM160" s="195"/>
      <c r="AN160" s="195"/>
      <c r="AO160" s="195"/>
      <c r="AP160" s="195"/>
      <c r="AQ160" s="195"/>
      <c r="AR160" s="195"/>
    </row>
    <row r="161" spans="12:44" s="205" customFormat="1">
      <c r="L161" s="195"/>
      <c r="M161" s="195"/>
      <c r="N161" s="195"/>
      <c r="O161" s="195"/>
      <c r="P161" s="195"/>
      <c r="Q161" s="195"/>
      <c r="R161" s="195"/>
      <c r="S161" s="195"/>
      <c r="T161" s="195"/>
      <c r="U161" s="195"/>
      <c r="V161" s="195"/>
      <c r="W161" s="195"/>
      <c r="X161" s="195"/>
      <c r="Y161" s="195"/>
      <c r="Z161" s="195"/>
      <c r="AA161" s="195"/>
      <c r="AB161" s="195"/>
      <c r="AC161" s="195"/>
      <c r="AD161" s="195"/>
      <c r="AE161" s="195"/>
      <c r="AF161" s="195"/>
      <c r="AG161" s="195"/>
      <c r="AH161" s="195"/>
      <c r="AI161" s="195"/>
      <c r="AJ161" s="195"/>
      <c r="AK161" s="195"/>
      <c r="AL161" s="195"/>
      <c r="AM161" s="195"/>
      <c r="AN161" s="195"/>
      <c r="AO161" s="195"/>
      <c r="AP161" s="195"/>
      <c r="AQ161" s="195"/>
      <c r="AR161" s="195"/>
    </row>
    <row r="162" spans="12:44" s="205" customFormat="1">
      <c r="L162" s="195"/>
      <c r="M162" s="195"/>
      <c r="N162" s="195"/>
      <c r="O162" s="195"/>
      <c r="P162" s="195"/>
      <c r="Q162" s="195"/>
      <c r="R162" s="195"/>
      <c r="S162" s="195"/>
      <c r="T162" s="195"/>
      <c r="U162" s="195"/>
      <c r="V162" s="195"/>
      <c r="W162" s="195"/>
      <c r="X162" s="195"/>
      <c r="Y162" s="195"/>
      <c r="Z162" s="195"/>
      <c r="AA162" s="195"/>
      <c r="AB162" s="195"/>
      <c r="AC162" s="195"/>
      <c r="AD162" s="195"/>
      <c r="AE162" s="195"/>
      <c r="AF162" s="195"/>
      <c r="AG162" s="195"/>
      <c r="AH162" s="195"/>
      <c r="AI162" s="195"/>
      <c r="AJ162" s="195"/>
      <c r="AK162" s="195"/>
      <c r="AL162" s="195"/>
      <c r="AM162" s="195"/>
      <c r="AN162" s="195"/>
      <c r="AO162" s="195"/>
      <c r="AP162" s="195"/>
      <c r="AQ162" s="195"/>
      <c r="AR162" s="195"/>
    </row>
    <row r="163" spans="12:44" s="205" customFormat="1">
      <c r="L163" s="195"/>
      <c r="M163" s="195"/>
      <c r="N163" s="195"/>
      <c r="O163" s="195"/>
      <c r="P163" s="195"/>
      <c r="Q163" s="195"/>
      <c r="R163" s="195"/>
      <c r="S163" s="195"/>
      <c r="T163" s="195"/>
      <c r="U163" s="195"/>
      <c r="V163" s="195"/>
      <c r="W163" s="195"/>
      <c r="X163" s="195"/>
      <c r="Y163" s="195"/>
      <c r="Z163" s="195"/>
      <c r="AA163" s="195"/>
      <c r="AB163" s="195"/>
      <c r="AC163" s="195"/>
      <c r="AD163" s="195"/>
      <c r="AE163" s="195"/>
      <c r="AF163" s="195"/>
      <c r="AG163" s="195"/>
      <c r="AH163" s="195"/>
      <c r="AI163" s="195"/>
      <c r="AJ163" s="195"/>
      <c r="AK163" s="195"/>
      <c r="AL163" s="195"/>
      <c r="AM163" s="195"/>
      <c r="AN163" s="195"/>
      <c r="AO163" s="195"/>
      <c r="AP163" s="195"/>
      <c r="AQ163" s="195"/>
      <c r="AR163" s="195"/>
    </row>
    <row r="164" spans="12:44" s="205" customFormat="1">
      <c r="L164" s="195"/>
      <c r="M164" s="195"/>
      <c r="N164" s="195"/>
      <c r="O164" s="195"/>
      <c r="P164" s="195"/>
      <c r="Q164" s="195"/>
      <c r="R164" s="195"/>
      <c r="S164" s="195"/>
      <c r="T164" s="195"/>
      <c r="U164" s="195"/>
      <c r="V164" s="195"/>
      <c r="W164" s="195"/>
      <c r="X164" s="195"/>
      <c r="Y164" s="195"/>
      <c r="Z164" s="195"/>
      <c r="AA164" s="195"/>
      <c r="AB164" s="195"/>
      <c r="AC164" s="195"/>
      <c r="AD164" s="195"/>
      <c r="AE164" s="195"/>
      <c r="AF164" s="195"/>
      <c r="AG164" s="195"/>
      <c r="AH164" s="195"/>
      <c r="AI164" s="195"/>
      <c r="AJ164" s="195"/>
      <c r="AK164" s="195"/>
      <c r="AL164" s="195"/>
      <c r="AM164" s="195"/>
      <c r="AN164" s="195"/>
      <c r="AO164" s="195"/>
      <c r="AP164" s="195"/>
      <c r="AQ164" s="195"/>
      <c r="AR164" s="195"/>
    </row>
    <row r="165" spans="12:44" s="205" customFormat="1">
      <c r="L165" s="195"/>
      <c r="M165" s="195"/>
      <c r="N165" s="195"/>
      <c r="O165" s="195"/>
      <c r="P165" s="195"/>
      <c r="Q165" s="195"/>
      <c r="R165" s="195"/>
      <c r="S165" s="195"/>
      <c r="T165" s="195"/>
      <c r="U165" s="195"/>
      <c r="V165" s="195"/>
      <c r="W165" s="195"/>
      <c r="X165" s="195"/>
      <c r="Y165" s="195"/>
      <c r="Z165" s="195"/>
      <c r="AA165" s="195"/>
      <c r="AB165" s="195"/>
      <c r="AC165" s="195"/>
      <c r="AD165" s="195"/>
      <c r="AE165" s="195"/>
      <c r="AF165" s="195"/>
      <c r="AG165" s="195"/>
      <c r="AH165" s="195"/>
      <c r="AI165" s="195"/>
      <c r="AJ165" s="195"/>
      <c r="AK165" s="195"/>
      <c r="AL165" s="195"/>
      <c r="AM165" s="195"/>
      <c r="AN165" s="195"/>
      <c r="AO165" s="195"/>
      <c r="AP165" s="195"/>
      <c r="AQ165" s="195"/>
      <c r="AR165" s="195"/>
    </row>
    <row r="166" spans="12:44" s="205" customFormat="1">
      <c r="L166" s="195"/>
      <c r="M166" s="195"/>
      <c r="N166" s="195"/>
      <c r="O166" s="195"/>
      <c r="P166" s="195"/>
      <c r="Q166" s="195"/>
      <c r="R166" s="195"/>
      <c r="S166" s="195"/>
      <c r="T166" s="195"/>
      <c r="U166" s="195"/>
      <c r="V166" s="195"/>
      <c r="W166" s="195"/>
      <c r="X166" s="195"/>
      <c r="Y166" s="195"/>
      <c r="Z166" s="195"/>
      <c r="AA166" s="195"/>
      <c r="AB166" s="195"/>
      <c r="AC166" s="195"/>
      <c r="AD166" s="195"/>
      <c r="AE166" s="195"/>
      <c r="AF166" s="195"/>
      <c r="AG166" s="195"/>
      <c r="AH166" s="195"/>
      <c r="AI166" s="195"/>
      <c r="AJ166" s="195"/>
      <c r="AK166" s="195"/>
      <c r="AL166" s="195"/>
      <c r="AM166" s="195"/>
      <c r="AN166" s="195"/>
      <c r="AO166" s="195"/>
      <c r="AP166" s="195"/>
      <c r="AQ166" s="195"/>
      <c r="AR166" s="195"/>
    </row>
    <row r="167" spans="12:44" s="205" customFormat="1">
      <c r="L167" s="195"/>
      <c r="M167" s="195"/>
      <c r="N167" s="195"/>
      <c r="O167" s="195"/>
      <c r="P167" s="195"/>
      <c r="Q167" s="195"/>
      <c r="R167" s="195"/>
      <c r="S167" s="195"/>
      <c r="T167" s="195"/>
      <c r="U167" s="195"/>
      <c r="V167" s="195"/>
      <c r="W167" s="195"/>
      <c r="X167" s="195"/>
      <c r="Y167" s="195"/>
      <c r="Z167" s="195"/>
      <c r="AA167" s="195"/>
      <c r="AB167" s="195"/>
      <c r="AC167" s="195"/>
      <c r="AD167" s="195"/>
      <c r="AE167" s="195"/>
      <c r="AF167" s="195"/>
      <c r="AG167" s="195"/>
      <c r="AH167" s="195"/>
      <c r="AI167" s="195"/>
      <c r="AJ167" s="195"/>
      <c r="AK167" s="195"/>
      <c r="AL167" s="195"/>
      <c r="AM167" s="195"/>
      <c r="AN167" s="195"/>
      <c r="AO167" s="195"/>
      <c r="AP167" s="195"/>
      <c r="AQ167" s="195"/>
      <c r="AR167" s="195"/>
    </row>
    <row r="168" spans="12:44" s="205" customFormat="1">
      <c r="L168" s="195"/>
      <c r="M168" s="195"/>
      <c r="N168" s="195"/>
      <c r="O168" s="195"/>
      <c r="P168" s="195"/>
      <c r="Q168" s="195"/>
      <c r="R168" s="195"/>
      <c r="S168" s="195"/>
      <c r="T168" s="195"/>
      <c r="U168" s="195"/>
      <c r="V168" s="195"/>
      <c r="W168" s="195"/>
      <c r="X168" s="195"/>
      <c r="Y168" s="195"/>
      <c r="Z168" s="195"/>
      <c r="AA168" s="195"/>
      <c r="AB168" s="195"/>
      <c r="AC168" s="195"/>
      <c r="AD168" s="195"/>
      <c r="AE168" s="195"/>
      <c r="AF168" s="195"/>
      <c r="AG168" s="195"/>
      <c r="AH168" s="195"/>
      <c r="AI168" s="195"/>
      <c r="AJ168" s="195"/>
      <c r="AK168" s="195"/>
      <c r="AL168" s="195"/>
      <c r="AM168" s="195"/>
      <c r="AN168" s="195"/>
      <c r="AO168" s="195"/>
      <c r="AP168" s="195"/>
      <c r="AQ168" s="195"/>
      <c r="AR168" s="195"/>
    </row>
    <row r="169" spans="12:44" s="205" customFormat="1">
      <c r="L169" s="195"/>
      <c r="M169" s="195"/>
      <c r="N169" s="195"/>
      <c r="O169" s="195"/>
      <c r="P169" s="195"/>
      <c r="Q169" s="195"/>
      <c r="R169" s="195"/>
      <c r="S169" s="195"/>
      <c r="T169" s="195"/>
      <c r="U169" s="195"/>
      <c r="V169" s="195"/>
      <c r="W169" s="195"/>
      <c r="X169" s="195"/>
      <c r="Y169" s="195"/>
      <c r="Z169" s="195"/>
      <c r="AA169" s="195"/>
      <c r="AB169" s="195"/>
      <c r="AC169" s="195"/>
      <c r="AD169" s="195"/>
      <c r="AE169" s="195"/>
      <c r="AF169" s="195"/>
      <c r="AG169" s="195"/>
      <c r="AH169" s="195"/>
      <c r="AI169" s="195"/>
      <c r="AJ169" s="195"/>
      <c r="AK169" s="195"/>
      <c r="AL169" s="195"/>
      <c r="AM169" s="195"/>
      <c r="AN169" s="195"/>
      <c r="AO169" s="195"/>
      <c r="AP169" s="195"/>
      <c r="AQ169" s="195"/>
      <c r="AR169" s="195"/>
    </row>
    <row r="170" spans="12:44" s="205" customFormat="1">
      <c r="L170" s="195"/>
      <c r="M170" s="195"/>
      <c r="N170" s="195"/>
      <c r="O170" s="195"/>
      <c r="P170" s="195"/>
      <c r="Q170" s="195"/>
      <c r="R170" s="195"/>
      <c r="S170" s="195"/>
      <c r="T170" s="195"/>
      <c r="U170" s="195"/>
      <c r="V170" s="195"/>
      <c r="W170" s="195"/>
      <c r="X170" s="195"/>
      <c r="Y170" s="195"/>
      <c r="Z170" s="195"/>
      <c r="AA170" s="195"/>
      <c r="AB170" s="195"/>
      <c r="AC170" s="195"/>
      <c r="AD170" s="195"/>
      <c r="AE170" s="195"/>
      <c r="AF170" s="195"/>
      <c r="AG170" s="195"/>
      <c r="AH170" s="195"/>
      <c r="AI170" s="195"/>
      <c r="AJ170" s="195"/>
      <c r="AK170" s="195"/>
      <c r="AL170" s="195"/>
      <c r="AM170" s="195"/>
      <c r="AN170" s="195"/>
      <c r="AO170" s="195"/>
      <c r="AP170" s="195"/>
      <c r="AQ170" s="195"/>
      <c r="AR170" s="195"/>
    </row>
    <row r="171" spans="12:44" s="205" customFormat="1">
      <c r="L171" s="195"/>
      <c r="M171" s="195"/>
      <c r="N171" s="195"/>
      <c r="O171" s="195"/>
      <c r="P171" s="195"/>
      <c r="Q171" s="195"/>
      <c r="R171" s="195"/>
      <c r="S171" s="195"/>
      <c r="T171" s="195"/>
      <c r="U171" s="195"/>
      <c r="V171" s="195"/>
      <c r="W171" s="195"/>
      <c r="X171" s="195"/>
      <c r="Y171" s="195"/>
      <c r="Z171" s="195"/>
      <c r="AA171" s="195"/>
      <c r="AB171" s="195"/>
      <c r="AC171" s="195"/>
      <c r="AD171" s="195"/>
      <c r="AE171" s="195"/>
      <c r="AF171" s="195"/>
      <c r="AG171" s="195"/>
      <c r="AH171" s="195"/>
      <c r="AI171" s="195"/>
      <c r="AJ171" s="195"/>
      <c r="AK171" s="195"/>
      <c r="AL171" s="195"/>
      <c r="AM171" s="195"/>
      <c r="AN171" s="195"/>
      <c r="AO171" s="195"/>
      <c r="AP171" s="195"/>
      <c r="AQ171" s="195"/>
      <c r="AR171" s="195"/>
    </row>
    <row r="172" spans="12:44" s="205" customFormat="1">
      <c r="L172" s="195"/>
      <c r="M172" s="195"/>
      <c r="N172" s="195"/>
      <c r="O172" s="195"/>
      <c r="P172" s="195"/>
      <c r="Q172" s="195"/>
      <c r="R172" s="195"/>
      <c r="S172" s="195"/>
      <c r="T172" s="195"/>
      <c r="U172" s="195"/>
      <c r="V172" s="195"/>
      <c r="W172" s="195"/>
      <c r="X172" s="195"/>
      <c r="Y172" s="195"/>
      <c r="Z172" s="195"/>
      <c r="AA172" s="195"/>
      <c r="AB172" s="195"/>
      <c r="AC172" s="195"/>
      <c r="AD172" s="195"/>
      <c r="AE172" s="195"/>
      <c r="AF172" s="195"/>
      <c r="AG172" s="195"/>
      <c r="AH172" s="195"/>
      <c r="AI172" s="195"/>
      <c r="AJ172" s="195"/>
      <c r="AK172" s="195"/>
      <c r="AL172" s="195"/>
      <c r="AM172" s="195"/>
      <c r="AN172" s="195"/>
      <c r="AO172" s="195"/>
      <c r="AP172" s="195"/>
      <c r="AQ172" s="195"/>
      <c r="AR172" s="195"/>
    </row>
    <row r="173" spans="12:44" s="205" customFormat="1">
      <c r="L173" s="195"/>
      <c r="M173" s="195"/>
      <c r="N173" s="195"/>
      <c r="O173" s="195"/>
      <c r="P173" s="195"/>
      <c r="Q173" s="195"/>
      <c r="R173" s="195"/>
      <c r="S173" s="195"/>
      <c r="T173" s="195"/>
      <c r="U173" s="195"/>
      <c r="V173" s="195"/>
      <c r="W173" s="195"/>
      <c r="X173" s="195"/>
      <c r="Y173" s="195"/>
      <c r="Z173" s="195"/>
      <c r="AA173" s="195"/>
      <c r="AB173" s="195"/>
      <c r="AC173" s="195"/>
      <c r="AD173" s="195"/>
      <c r="AE173" s="195"/>
      <c r="AF173" s="195"/>
      <c r="AG173" s="195"/>
      <c r="AH173" s="195"/>
      <c r="AI173" s="195"/>
      <c r="AJ173" s="195"/>
      <c r="AK173" s="195"/>
      <c r="AL173" s="195"/>
      <c r="AM173" s="195"/>
      <c r="AN173" s="195"/>
      <c r="AO173" s="195"/>
      <c r="AP173" s="195"/>
      <c r="AQ173" s="195"/>
      <c r="AR173" s="195"/>
    </row>
    <row r="174" spans="12:44" s="205" customFormat="1">
      <c r="L174" s="195"/>
      <c r="M174" s="195"/>
      <c r="N174" s="195"/>
      <c r="O174" s="195"/>
      <c r="P174" s="195"/>
      <c r="Q174" s="195"/>
      <c r="R174" s="195"/>
      <c r="S174" s="195"/>
      <c r="T174" s="195"/>
      <c r="U174" s="195"/>
      <c r="V174" s="195"/>
      <c r="W174" s="195"/>
      <c r="X174" s="195"/>
      <c r="Y174" s="195"/>
      <c r="Z174" s="195"/>
      <c r="AA174" s="195"/>
      <c r="AB174" s="195"/>
      <c r="AC174" s="195"/>
      <c r="AD174" s="195"/>
      <c r="AE174" s="195"/>
      <c r="AF174" s="195"/>
      <c r="AG174" s="195"/>
      <c r="AH174" s="195"/>
      <c r="AI174" s="195"/>
      <c r="AJ174" s="195"/>
      <c r="AK174" s="195"/>
      <c r="AL174" s="195"/>
      <c r="AM174" s="195"/>
      <c r="AN174" s="195"/>
      <c r="AO174" s="195"/>
      <c r="AP174" s="195"/>
      <c r="AQ174" s="195"/>
      <c r="AR174" s="195"/>
    </row>
    <row r="175" spans="12:44" s="205" customFormat="1">
      <c r="L175" s="195"/>
      <c r="M175" s="195"/>
      <c r="N175" s="195"/>
      <c r="O175" s="195"/>
      <c r="P175" s="195"/>
      <c r="Q175" s="195"/>
      <c r="R175" s="195"/>
      <c r="S175" s="195"/>
      <c r="T175" s="195"/>
      <c r="U175" s="195"/>
      <c r="V175" s="195"/>
      <c r="W175" s="195"/>
      <c r="X175" s="195"/>
      <c r="Y175" s="195"/>
      <c r="Z175" s="195"/>
      <c r="AA175" s="195"/>
      <c r="AB175" s="195"/>
      <c r="AC175" s="195"/>
      <c r="AD175" s="195"/>
      <c r="AE175" s="195"/>
      <c r="AF175" s="195"/>
      <c r="AG175" s="195"/>
      <c r="AH175" s="195"/>
      <c r="AI175" s="195"/>
      <c r="AJ175" s="195"/>
      <c r="AK175" s="195"/>
      <c r="AL175" s="195"/>
      <c r="AM175" s="195"/>
      <c r="AN175" s="195"/>
      <c r="AO175" s="195"/>
      <c r="AP175" s="195"/>
      <c r="AQ175" s="195"/>
      <c r="AR175" s="195"/>
    </row>
    <row r="176" spans="12:44" s="205" customFormat="1">
      <c r="L176" s="195"/>
      <c r="M176" s="195"/>
      <c r="N176" s="195"/>
      <c r="O176" s="195"/>
      <c r="P176" s="195"/>
      <c r="Q176" s="195"/>
      <c r="R176" s="195"/>
      <c r="S176" s="195"/>
      <c r="T176" s="195"/>
      <c r="U176" s="195"/>
      <c r="V176" s="195"/>
      <c r="W176" s="195"/>
      <c r="X176" s="195"/>
      <c r="Y176" s="195"/>
      <c r="Z176" s="195"/>
      <c r="AA176" s="195"/>
      <c r="AB176" s="195"/>
      <c r="AC176" s="195"/>
      <c r="AD176" s="195"/>
      <c r="AE176" s="195"/>
      <c r="AF176" s="195"/>
      <c r="AG176" s="195"/>
      <c r="AH176" s="195"/>
      <c r="AI176" s="195"/>
      <c r="AJ176" s="195"/>
      <c r="AK176" s="195"/>
      <c r="AL176" s="195"/>
      <c r="AM176" s="195"/>
      <c r="AN176" s="195"/>
      <c r="AO176" s="195"/>
      <c r="AP176" s="195"/>
      <c r="AQ176" s="195"/>
      <c r="AR176" s="195"/>
    </row>
    <row r="177" spans="12:44" s="205" customFormat="1">
      <c r="L177" s="195"/>
      <c r="M177" s="195"/>
      <c r="N177" s="195"/>
      <c r="O177" s="195"/>
      <c r="P177" s="195"/>
      <c r="Q177" s="195"/>
      <c r="R177" s="195"/>
      <c r="S177" s="195"/>
      <c r="T177" s="195"/>
      <c r="U177" s="195"/>
      <c r="V177" s="195"/>
      <c r="W177" s="195"/>
      <c r="X177" s="195"/>
      <c r="Y177" s="195"/>
      <c r="Z177" s="195"/>
      <c r="AA177" s="195"/>
      <c r="AB177" s="195"/>
      <c r="AC177" s="195"/>
      <c r="AD177" s="195"/>
      <c r="AE177" s="195"/>
      <c r="AF177" s="195"/>
      <c r="AG177" s="195"/>
      <c r="AH177" s="195"/>
      <c r="AI177" s="195"/>
      <c r="AJ177" s="195"/>
      <c r="AK177" s="195"/>
      <c r="AL177" s="195"/>
      <c r="AM177" s="195"/>
      <c r="AN177" s="195"/>
      <c r="AO177" s="195"/>
      <c r="AP177" s="195"/>
      <c r="AQ177" s="195"/>
      <c r="AR177" s="195"/>
    </row>
    <row r="178" spans="12:44" s="205" customFormat="1">
      <c r="L178" s="195"/>
      <c r="M178" s="195"/>
      <c r="N178" s="195"/>
      <c r="O178" s="195"/>
      <c r="P178" s="195"/>
      <c r="Q178" s="195"/>
      <c r="R178" s="195"/>
      <c r="S178" s="195"/>
      <c r="T178" s="195"/>
      <c r="U178" s="195"/>
      <c r="V178" s="195"/>
      <c r="W178" s="195"/>
      <c r="X178" s="195"/>
      <c r="Y178" s="195"/>
      <c r="Z178" s="195"/>
      <c r="AA178" s="195"/>
      <c r="AB178" s="195"/>
      <c r="AC178" s="195"/>
      <c r="AD178" s="195"/>
      <c r="AE178" s="195"/>
      <c r="AF178" s="195"/>
      <c r="AG178" s="195"/>
      <c r="AH178" s="195"/>
      <c r="AI178" s="195"/>
      <c r="AJ178" s="195"/>
      <c r="AK178" s="195"/>
      <c r="AL178" s="195"/>
      <c r="AM178" s="195"/>
      <c r="AN178" s="195"/>
      <c r="AO178" s="195"/>
      <c r="AP178" s="195"/>
      <c r="AQ178" s="195"/>
      <c r="AR178" s="195"/>
    </row>
    <row r="179" spans="12:44" s="205" customFormat="1">
      <c r="L179" s="195"/>
      <c r="M179" s="195"/>
      <c r="N179" s="195"/>
      <c r="O179" s="195"/>
      <c r="P179" s="195"/>
      <c r="Q179" s="195"/>
      <c r="R179" s="195"/>
      <c r="S179" s="195"/>
      <c r="T179" s="195"/>
      <c r="U179" s="195"/>
      <c r="V179" s="195"/>
      <c r="W179" s="195"/>
      <c r="X179" s="195"/>
      <c r="Y179" s="195"/>
      <c r="Z179" s="195"/>
      <c r="AA179" s="195"/>
      <c r="AB179" s="195"/>
      <c r="AC179" s="195"/>
      <c r="AD179" s="195"/>
      <c r="AE179" s="195"/>
      <c r="AF179" s="195"/>
      <c r="AG179" s="195"/>
      <c r="AH179" s="195"/>
      <c r="AI179" s="195"/>
      <c r="AJ179" s="195"/>
      <c r="AK179" s="195"/>
      <c r="AL179" s="195"/>
      <c r="AM179" s="195"/>
      <c r="AN179" s="195"/>
      <c r="AO179" s="195"/>
      <c r="AP179" s="195"/>
      <c r="AQ179" s="195"/>
      <c r="AR179" s="195"/>
    </row>
    <row r="180" spans="12:44" s="205" customFormat="1">
      <c r="L180" s="195"/>
      <c r="M180" s="195"/>
      <c r="N180" s="195"/>
      <c r="O180" s="195"/>
      <c r="P180" s="195"/>
      <c r="Q180" s="195"/>
      <c r="R180" s="195"/>
      <c r="S180" s="195"/>
      <c r="T180" s="195"/>
      <c r="U180" s="195"/>
      <c r="V180" s="195"/>
      <c r="W180" s="195"/>
      <c r="X180" s="195"/>
      <c r="Y180" s="195"/>
      <c r="Z180" s="195"/>
      <c r="AA180" s="195"/>
      <c r="AB180" s="195"/>
      <c r="AC180" s="195"/>
      <c r="AD180" s="195"/>
      <c r="AE180" s="195"/>
      <c r="AF180" s="195"/>
      <c r="AG180" s="195"/>
      <c r="AH180" s="195"/>
      <c r="AI180" s="195"/>
      <c r="AJ180" s="195"/>
      <c r="AK180" s="195"/>
      <c r="AL180" s="195"/>
      <c r="AM180" s="195"/>
      <c r="AN180" s="195"/>
      <c r="AO180" s="195"/>
      <c r="AP180" s="195"/>
      <c r="AQ180" s="195"/>
      <c r="AR180" s="195"/>
    </row>
    <row r="181" spans="12:44" s="205" customFormat="1">
      <c r="L181" s="195"/>
      <c r="M181" s="195"/>
      <c r="N181" s="195"/>
      <c r="O181" s="195"/>
      <c r="P181" s="195"/>
      <c r="Q181" s="195"/>
      <c r="R181" s="195"/>
      <c r="S181" s="195"/>
      <c r="T181" s="195"/>
      <c r="U181" s="195"/>
      <c r="V181" s="195"/>
      <c r="W181" s="195"/>
      <c r="X181" s="195"/>
      <c r="Y181" s="195"/>
      <c r="Z181" s="195"/>
      <c r="AA181" s="195"/>
      <c r="AB181" s="195"/>
      <c r="AC181" s="195"/>
      <c r="AD181" s="195"/>
      <c r="AE181" s="195"/>
      <c r="AF181" s="195"/>
      <c r="AG181" s="195"/>
      <c r="AH181" s="195"/>
      <c r="AI181" s="195"/>
      <c r="AJ181" s="195"/>
      <c r="AK181" s="195"/>
      <c r="AL181" s="195"/>
      <c r="AM181" s="195"/>
      <c r="AN181" s="195"/>
      <c r="AO181" s="195"/>
      <c r="AP181" s="195"/>
      <c r="AQ181" s="195"/>
      <c r="AR181" s="195"/>
    </row>
    <row r="182" spans="12:44" s="205" customFormat="1">
      <c r="L182" s="195"/>
      <c r="M182" s="195"/>
      <c r="N182" s="195"/>
      <c r="O182" s="195"/>
      <c r="P182" s="195"/>
      <c r="Q182" s="195"/>
      <c r="R182" s="195"/>
      <c r="S182" s="195"/>
      <c r="T182" s="195"/>
      <c r="U182" s="195"/>
      <c r="V182" s="195"/>
      <c r="W182" s="195"/>
      <c r="X182" s="195"/>
      <c r="Y182" s="195"/>
      <c r="Z182" s="195"/>
      <c r="AA182" s="195"/>
      <c r="AB182" s="195"/>
      <c r="AC182" s="195"/>
      <c r="AD182" s="195"/>
      <c r="AE182" s="195"/>
      <c r="AF182" s="195"/>
      <c r="AG182" s="195"/>
      <c r="AH182" s="195"/>
      <c r="AI182" s="195"/>
      <c r="AJ182" s="195"/>
      <c r="AK182" s="195"/>
      <c r="AL182" s="195"/>
      <c r="AM182" s="195"/>
      <c r="AN182" s="195"/>
      <c r="AO182" s="195"/>
      <c r="AP182" s="195"/>
      <c r="AQ182" s="195"/>
      <c r="AR182" s="195"/>
    </row>
    <row r="183" spans="12:44" s="205" customFormat="1">
      <c r="L183" s="195"/>
      <c r="M183" s="195"/>
      <c r="N183" s="195"/>
      <c r="O183" s="195"/>
      <c r="P183" s="195"/>
      <c r="Q183" s="195"/>
      <c r="R183" s="195"/>
      <c r="S183" s="195"/>
      <c r="T183" s="195"/>
      <c r="U183" s="195"/>
      <c r="V183" s="195"/>
      <c r="W183" s="195"/>
      <c r="X183" s="195"/>
      <c r="Y183" s="195"/>
      <c r="Z183" s="195"/>
      <c r="AA183" s="195"/>
      <c r="AB183" s="195"/>
      <c r="AC183" s="195"/>
      <c r="AD183" s="195"/>
      <c r="AE183" s="195"/>
      <c r="AF183" s="195"/>
      <c r="AG183" s="195"/>
      <c r="AH183" s="195"/>
      <c r="AI183" s="195"/>
      <c r="AJ183" s="195"/>
      <c r="AK183" s="195"/>
      <c r="AL183" s="195"/>
      <c r="AM183" s="195"/>
      <c r="AN183" s="195"/>
      <c r="AO183" s="195"/>
      <c r="AP183" s="195"/>
      <c r="AQ183" s="195"/>
      <c r="AR183" s="195"/>
    </row>
    <row r="184" spans="12:44" s="205" customFormat="1">
      <c r="L184" s="195"/>
      <c r="M184" s="195"/>
      <c r="N184" s="195"/>
      <c r="O184" s="195"/>
      <c r="P184" s="195"/>
      <c r="Q184" s="195"/>
      <c r="R184" s="195"/>
      <c r="S184" s="195"/>
      <c r="T184" s="195"/>
      <c r="U184" s="195"/>
      <c r="V184" s="195"/>
      <c r="W184" s="195"/>
      <c r="X184" s="195"/>
      <c r="Y184" s="195"/>
      <c r="Z184" s="195"/>
      <c r="AA184" s="195"/>
      <c r="AB184" s="195"/>
      <c r="AC184" s="195"/>
      <c r="AD184" s="195"/>
      <c r="AE184" s="195"/>
      <c r="AF184" s="195"/>
      <c r="AG184" s="195"/>
      <c r="AH184" s="195"/>
      <c r="AI184" s="195"/>
      <c r="AJ184" s="195"/>
      <c r="AK184" s="195"/>
      <c r="AL184" s="195"/>
      <c r="AM184" s="195"/>
      <c r="AN184" s="195"/>
      <c r="AO184" s="195"/>
      <c r="AP184" s="195"/>
      <c r="AQ184" s="195"/>
      <c r="AR184" s="195"/>
    </row>
    <row r="185" spans="12:44" s="205" customFormat="1">
      <c r="L185" s="195"/>
      <c r="M185" s="195"/>
      <c r="N185" s="195"/>
      <c r="O185" s="195"/>
      <c r="P185" s="195"/>
      <c r="Q185" s="195"/>
      <c r="R185" s="195"/>
      <c r="S185" s="195"/>
      <c r="T185" s="195"/>
      <c r="U185" s="195"/>
      <c r="V185" s="195"/>
      <c r="W185" s="195"/>
      <c r="X185" s="195"/>
      <c r="Y185" s="195"/>
      <c r="Z185" s="195"/>
      <c r="AA185" s="195"/>
      <c r="AB185" s="195"/>
      <c r="AC185" s="195"/>
      <c r="AD185" s="195"/>
      <c r="AE185" s="195"/>
      <c r="AF185" s="195"/>
      <c r="AG185" s="195"/>
      <c r="AH185" s="195"/>
      <c r="AI185" s="195"/>
      <c r="AJ185" s="195"/>
      <c r="AK185" s="195"/>
      <c r="AL185" s="195"/>
      <c r="AM185" s="195"/>
      <c r="AN185" s="195"/>
      <c r="AO185" s="195"/>
      <c r="AP185" s="195"/>
      <c r="AQ185" s="195"/>
      <c r="AR185" s="195"/>
    </row>
    <row r="186" spans="12:44" s="205" customFormat="1">
      <c r="L186" s="195"/>
      <c r="M186" s="195"/>
      <c r="N186" s="195"/>
      <c r="O186" s="195"/>
      <c r="P186" s="195"/>
      <c r="Q186" s="195"/>
      <c r="R186" s="195"/>
      <c r="S186" s="195"/>
      <c r="T186" s="195"/>
      <c r="U186" s="195"/>
      <c r="V186" s="195"/>
      <c r="W186" s="195"/>
      <c r="X186" s="195"/>
      <c r="Y186" s="195"/>
      <c r="Z186" s="195"/>
      <c r="AA186" s="195"/>
      <c r="AB186" s="195"/>
      <c r="AC186" s="195"/>
      <c r="AD186" s="195"/>
      <c r="AE186" s="195"/>
      <c r="AF186" s="195"/>
      <c r="AG186" s="195"/>
      <c r="AH186" s="195"/>
      <c r="AI186" s="195"/>
      <c r="AJ186" s="195"/>
      <c r="AK186" s="195"/>
      <c r="AL186" s="195"/>
      <c r="AM186" s="195"/>
      <c r="AN186" s="195"/>
      <c r="AO186" s="195"/>
      <c r="AP186" s="195"/>
      <c r="AQ186" s="195"/>
      <c r="AR186" s="195"/>
    </row>
    <row r="187" spans="12:44" s="205" customFormat="1">
      <c r="L187" s="195"/>
      <c r="M187" s="195"/>
      <c r="N187" s="195"/>
      <c r="O187" s="195"/>
      <c r="P187" s="195"/>
      <c r="Q187" s="195"/>
      <c r="R187" s="195"/>
      <c r="S187" s="195"/>
      <c r="T187" s="195"/>
      <c r="U187" s="195"/>
      <c r="V187" s="195"/>
      <c r="W187" s="195"/>
      <c r="X187" s="195"/>
      <c r="Y187" s="195"/>
      <c r="Z187" s="195"/>
      <c r="AA187" s="195"/>
      <c r="AB187" s="195"/>
      <c r="AC187" s="195"/>
      <c r="AD187" s="195"/>
      <c r="AE187" s="195"/>
      <c r="AF187" s="195"/>
      <c r="AG187" s="195"/>
      <c r="AH187" s="195"/>
      <c r="AI187" s="195"/>
      <c r="AJ187" s="195"/>
      <c r="AK187" s="195"/>
      <c r="AL187" s="195"/>
      <c r="AM187" s="195"/>
      <c r="AN187" s="195"/>
      <c r="AO187" s="195"/>
      <c r="AP187" s="195"/>
      <c r="AQ187" s="195"/>
      <c r="AR187" s="195"/>
    </row>
    <row r="188" spans="12:44" s="205" customFormat="1">
      <c r="L188" s="195"/>
      <c r="M188" s="195"/>
      <c r="N188" s="195"/>
      <c r="O188" s="195"/>
      <c r="P188" s="195"/>
      <c r="Q188" s="195"/>
      <c r="R188" s="195"/>
      <c r="S188" s="195"/>
      <c r="T188" s="195"/>
      <c r="U188" s="195"/>
      <c r="V188" s="195"/>
      <c r="W188" s="195"/>
      <c r="X188" s="195"/>
      <c r="Y188" s="195"/>
      <c r="Z188" s="195"/>
      <c r="AA188" s="195"/>
      <c r="AB188" s="195"/>
      <c r="AC188" s="195"/>
      <c r="AD188" s="195"/>
      <c r="AE188" s="195"/>
      <c r="AF188" s="195"/>
      <c r="AG188" s="195"/>
      <c r="AH188" s="195"/>
      <c r="AI188" s="195"/>
      <c r="AJ188" s="195"/>
      <c r="AK188" s="195"/>
      <c r="AL188" s="195"/>
      <c r="AM188" s="195"/>
      <c r="AN188" s="195"/>
      <c r="AO188" s="195"/>
      <c r="AP188" s="195"/>
      <c r="AQ188" s="195"/>
      <c r="AR188" s="195"/>
    </row>
    <row r="189" spans="12:44" s="205" customFormat="1">
      <c r="L189" s="195"/>
      <c r="M189" s="195"/>
      <c r="N189" s="195"/>
      <c r="O189" s="195"/>
      <c r="P189" s="195"/>
      <c r="Q189" s="195"/>
      <c r="R189" s="195"/>
      <c r="S189" s="195"/>
      <c r="T189" s="195"/>
      <c r="U189" s="195"/>
      <c r="V189" s="195"/>
      <c r="W189" s="195"/>
      <c r="X189" s="195"/>
      <c r="Y189" s="195"/>
      <c r="Z189" s="195"/>
      <c r="AA189" s="195"/>
      <c r="AB189" s="195"/>
      <c r="AC189" s="195"/>
      <c r="AD189" s="195"/>
      <c r="AE189" s="195"/>
      <c r="AF189" s="195"/>
      <c r="AG189" s="195"/>
      <c r="AH189" s="195"/>
      <c r="AI189" s="195"/>
      <c r="AJ189" s="195"/>
      <c r="AK189" s="195"/>
      <c r="AL189" s="195"/>
      <c r="AM189" s="195"/>
      <c r="AN189" s="195"/>
      <c r="AO189" s="195"/>
      <c r="AP189" s="195"/>
      <c r="AQ189" s="195"/>
      <c r="AR189" s="195"/>
    </row>
    <row r="190" spans="12:44" s="205" customFormat="1">
      <c r="L190" s="195"/>
      <c r="M190" s="195"/>
      <c r="N190" s="195"/>
      <c r="O190" s="195"/>
      <c r="P190" s="195"/>
      <c r="Q190" s="195"/>
      <c r="R190" s="195"/>
      <c r="S190" s="195"/>
      <c r="T190" s="195"/>
      <c r="U190" s="195"/>
      <c r="V190" s="195"/>
      <c r="W190" s="195"/>
      <c r="X190" s="195"/>
      <c r="Y190" s="195"/>
      <c r="Z190" s="195"/>
      <c r="AA190" s="195"/>
      <c r="AB190" s="195"/>
      <c r="AC190" s="195"/>
      <c r="AD190" s="195"/>
      <c r="AE190" s="195"/>
      <c r="AF190" s="195"/>
      <c r="AG190" s="195"/>
      <c r="AH190" s="195"/>
      <c r="AI190" s="195"/>
      <c r="AJ190" s="195"/>
      <c r="AK190" s="195"/>
      <c r="AL190" s="195"/>
      <c r="AM190" s="195"/>
      <c r="AN190" s="195"/>
      <c r="AO190" s="195"/>
      <c r="AP190" s="195"/>
      <c r="AQ190" s="195"/>
      <c r="AR190" s="195"/>
    </row>
    <row r="191" spans="12:44" s="205" customFormat="1">
      <c r="L191" s="195"/>
      <c r="M191" s="195"/>
      <c r="N191" s="195"/>
      <c r="O191" s="195"/>
      <c r="P191" s="195"/>
      <c r="Q191" s="195"/>
      <c r="R191" s="195"/>
      <c r="S191" s="195"/>
      <c r="T191" s="195"/>
      <c r="U191" s="195"/>
      <c r="V191" s="195"/>
      <c r="W191" s="195"/>
      <c r="X191" s="195"/>
      <c r="Y191" s="195"/>
      <c r="Z191" s="195"/>
      <c r="AA191" s="195"/>
      <c r="AB191" s="195"/>
      <c r="AC191" s="195"/>
      <c r="AD191" s="195"/>
      <c r="AE191" s="195"/>
      <c r="AF191" s="195"/>
      <c r="AG191" s="195"/>
      <c r="AH191" s="195"/>
      <c r="AI191" s="195"/>
      <c r="AJ191" s="195"/>
      <c r="AK191" s="195"/>
      <c r="AL191" s="195"/>
      <c r="AM191" s="195"/>
      <c r="AN191" s="195"/>
      <c r="AO191" s="195"/>
      <c r="AP191" s="195"/>
      <c r="AQ191" s="195"/>
      <c r="AR191" s="195"/>
    </row>
    <row r="192" spans="12:44" s="205" customFormat="1">
      <c r="L192" s="195"/>
      <c r="M192" s="195"/>
      <c r="N192" s="195"/>
      <c r="O192" s="195"/>
      <c r="P192" s="195"/>
      <c r="Q192" s="195"/>
      <c r="R192" s="195"/>
      <c r="S192" s="195"/>
      <c r="T192" s="195"/>
      <c r="U192" s="195"/>
      <c r="V192" s="195"/>
      <c r="W192" s="195"/>
      <c r="X192" s="195"/>
      <c r="Y192" s="195"/>
      <c r="Z192" s="195"/>
      <c r="AA192" s="195"/>
      <c r="AB192" s="195"/>
      <c r="AC192" s="195"/>
      <c r="AD192" s="195"/>
      <c r="AE192" s="195"/>
      <c r="AF192" s="195"/>
      <c r="AG192" s="195"/>
      <c r="AH192" s="195"/>
      <c r="AI192" s="195"/>
      <c r="AJ192" s="195"/>
      <c r="AK192" s="195"/>
      <c r="AL192" s="195"/>
      <c r="AM192" s="195"/>
      <c r="AN192" s="195"/>
      <c r="AO192" s="195"/>
      <c r="AP192" s="195"/>
      <c r="AQ192" s="195"/>
      <c r="AR192" s="195"/>
    </row>
    <row r="193" spans="12:44" s="205" customFormat="1">
      <c r="L193" s="195"/>
      <c r="M193" s="195"/>
      <c r="N193" s="195"/>
      <c r="O193" s="195"/>
      <c r="P193" s="195"/>
      <c r="Q193" s="195"/>
      <c r="R193" s="195"/>
      <c r="S193" s="195"/>
      <c r="T193" s="195"/>
      <c r="U193" s="195"/>
      <c r="V193" s="195"/>
      <c r="W193" s="195"/>
      <c r="X193" s="195"/>
      <c r="Y193" s="195"/>
      <c r="Z193" s="195"/>
      <c r="AA193" s="195"/>
      <c r="AB193" s="195"/>
      <c r="AC193" s="195"/>
      <c r="AD193" s="195"/>
      <c r="AE193" s="195"/>
      <c r="AF193" s="195"/>
      <c r="AG193" s="195"/>
      <c r="AH193" s="195"/>
      <c r="AI193" s="195"/>
      <c r="AJ193" s="195"/>
      <c r="AK193" s="195"/>
      <c r="AL193" s="195"/>
      <c r="AM193" s="195"/>
      <c r="AN193" s="195"/>
      <c r="AO193" s="195"/>
      <c r="AP193" s="195"/>
      <c r="AQ193" s="195"/>
      <c r="AR193" s="195"/>
    </row>
    <row r="194" spans="12:44" s="205" customFormat="1">
      <c r="L194" s="195"/>
      <c r="M194" s="195"/>
      <c r="N194" s="195"/>
      <c r="O194" s="195"/>
      <c r="P194" s="195"/>
      <c r="Q194" s="195"/>
      <c r="R194" s="195"/>
      <c r="S194" s="195"/>
      <c r="T194" s="195"/>
      <c r="U194" s="195"/>
      <c r="V194" s="195"/>
      <c r="W194" s="195"/>
      <c r="X194" s="195"/>
      <c r="Y194" s="195"/>
      <c r="Z194" s="195"/>
      <c r="AA194" s="195"/>
      <c r="AB194" s="195"/>
      <c r="AC194" s="195"/>
      <c r="AD194" s="195"/>
      <c r="AE194" s="195"/>
      <c r="AF194" s="195"/>
      <c r="AG194" s="195"/>
      <c r="AH194" s="195"/>
      <c r="AI194" s="195"/>
      <c r="AJ194" s="195"/>
      <c r="AK194" s="195"/>
      <c r="AL194" s="195"/>
      <c r="AM194" s="195"/>
      <c r="AN194" s="195"/>
      <c r="AO194" s="195"/>
      <c r="AP194" s="195"/>
      <c r="AQ194" s="195"/>
      <c r="AR194" s="195"/>
    </row>
    <row r="195" spans="12:44" s="205" customFormat="1">
      <c r="L195" s="195"/>
      <c r="M195" s="195"/>
      <c r="N195" s="195"/>
      <c r="O195" s="195"/>
      <c r="P195" s="195"/>
      <c r="Q195" s="195"/>
      <c r="R195" s="195"/>
      <c r="S195" s="195"/>
      <c r="T195" s="195"/>
      <c r="U195" s="195"/>
      <c r="V195" s="195"/>
      <c r="W195" s="195"/>
      <c r="X195" s="195"/>
      <c r="Y195" s="195"/>
      <c r="Z195" s="195"/>
      <c r="AA195" s="195"/>
      <c r="AB195" s="195"/>
      <c r="AC195" s="195"/>
      <c r="AD195" s="195"/>
      <c r="AE195" s="195"/>
      <c r="AF195" s="195"/>
      <c r="AG195" s="195"/>
      <c r="AH195" s="195"/>
      <c r="AI195" s="195"/>
      <c r="AJ195" s="195"/>
      <c r="AK195" s="195"/>
      <c r="AL195" s="195"/>
      <c r="AM195" s="195"/>
      <c r="AN195" s="195"/>
      <c r="AO195" s="195"/>
      <c r="AP195" s="195"/>
      <c r="AQ195" s="195"/>
      <c r="AR195" s="195"/>
    </row>
    <row r="196" spans="12:44" s="205" customFormat="1">
      <c r="L196" s="195"/>
      <c r="M196" s="195"/>
      <c r="N196" s="195"/>
      <c r="O196" s="195"/>
      <c r="P196" s="195"/>
      <c r="Q196" s="195"/>
      <c r="R196" s="195"/>
      <c r="S196" s="195"/>
      <c r="T196" s="195"/>
      <c r="U196" s="195"/>
      <c r="V196" s="195"/>
      <c r="W196" s="195"/>
      <c r="X196" s="195"/>
      <c r="Y196" s="195"/>
      <c r="Z196" s="195"/>
      <c r="AA196" s="195"/>
      <c r="AB196" s="195"/>
      <c r="AC196" s="195"/>
      <c r="AD196" s="195"/>
      <c r="AE196" s="195"/>
      <c r="AF196" s="195"/>
      <c r="AG196" s="195"/>
      <c r="AH196" s="195"/>
      <c r="AI196" s="195"/>
      <c r="AJ196" s="195"/>
      <c r="AK196" s="195"/>
      <c r="AL196" s="195"/>
      <c r="AM196" s="195"/>
      <c r="AN196" s="195"/>
      <c r="AO196" s="195"/>
      <c r="AP196" s="195"/>
      <c r="AQ196" s="195"/>
      <c r="AR196" s="195"/>
    </row>
    <row r="197" spans="12:44" s="205" customFormat="1">
      <c r="L197" s="195"/>
      <c r="M197" s="195"/>
      <c r="N197" s="195"/>
      <c r="O197" s="195"/>
      <c r="P197" s="195"/>
      <c r="Q197" s="195"/>
      <c r="R197" s="195"/>
      <c r="S197" s="195"/>
      <c r="T197" s="195"/>
      <c r="U197" s="195"/>
      <c r="V197" s="195"/>
      <c r="W197" s="195"/>
      <c r="X197" s="195"/>
      <c r="Y197" s="195"/>
      <c r="Z197" s="195"/>
      <c r="AA197" s="195"/>
      <c r="AB197" s="195"/>
      <c r="AC197" s="195"/>
      <c r="AD197" s="195"/>
      <c r="AE197" s="195"/>
      <c r="AF197" s="195"/>
      <c r="AG197" s="195"/>
      <c r="AH197" s="195"/>
      <c r="AI197" s="195"/>
      <c r="AJ197" s="195"/>
      <c r="AK197" s="195"/>
      <c r="AL197" s="195"/>
      <c r="AM197" s="195"/>
      <c r="AN197" s="195"/>
      <c r="AO197" s="195"/>
      <c r="AP197" s="195"/>
      <c r="AQ197" s="195"/>
      <c r="AR197" s="195"/>
    </row>
    <row r="198" spans="12:44" s="205" customFormat="1">
      <c r="L198" s="195"/>
      <c r="M198" s="195"/>
      <c r="N198" s="195"/>
      <c r="O198" s="195"/>
      <c r="P198" s="195"/>
      <c r="Q198" s="195"/>
      <c r="R198" s="195"/>
      <c r="S198" s="195"/>
      <c r="T198" s="195"/>
      <c r="U198" s="195"/>
      <c r="V198" s="195"/>
      <c r="W198" s="195"/>
      <c r="X198" s="195"/>
      <c r="Y198" s="195"/>
      <c r="Z198" s="195"/>
      <c r="AA198" s="195"/>
      <c r="AB198" s="195"/>
      <c r="AC198" s="195"/>
      <c r="AD198" s="195"/>
      <c r="AE198" s="195"/>
      <c r="AF198" s="195"/>
      <c r="AG198" s="195"/>
      <c r="AH198" s="195"/>
      <c r="AI198" s="195"/>
      <c r="AJ198" s="195"/>
      <c r="AK198" s="195"/>
      <c r="AL198" s="195"/>
      <c r="AM198" s="195"/>
      <c r="AN198" s="195"/>
      <c r="AO198" s="195"/>
      <c r="AP198" s="195"/>
      <c r="AQ198" s="195"/>
      <c r="AR198" s="195"/>
    </row>
    <row r="199" spans="12:44" s="205" customFormat="1">
      <c r="L199" s="195"/>
      <c r="M199" s="195"/>
      <c r="N199" s="195"/>
      <c r="O199" s="195"/>
      <c r="P199" s="195"/>
      <c r="Q199" s="195"/>
      <c r="R199" s="195"/>
      <c r="S199" s="195"/>
      <c r="T199" s="195"/>
      <c r="U199" s="195"/>
      <c r="V199" s="195"/>
      <c r="W199" s="195"/>
      <c r="X199" s="195"/>
      <c r="Y199" s="195"/>
      <c r="Z199" s="195"/>
      <c r="AA199" s="195"/>
      <c r="AB199" s="195"/>
      <c r="AC199" s="195"/>
      <c r="AD199" s="195"/>
      <c r="AE199" s="195"/>
      <c r="AF199" s="195"/>
      <c r="AG199" s="195"/>
      <c r="AH199" s="195"/>
      <c r="AI199" s="195"/>
      <c r="AJ199" s="195"/>
      <c r="AK199" s="195"/>
      <c r="AL199" s="195"/>
      <c r="AM199" s="195"/>
      <c r="AN199" s="195"/>
      <c r="AO199" s="195"/>
      <c r="AP199" s="195"/>
      <c r="AQ199" s="195"/>
      <c r="AR199" s="195"/>
    </row>
    <row r="200" spans="12:44" s="205" customFormat="1">
      <c r="L200" s="195"/>
      <c r="M200" s="195"/>
      <c r="N200" s="195"/>
      <c r="O200" s="195"/>
      <c r="P200" s="195"/>
      <c r="Q200" s="195"/>
      <c r="R200" s="195"/>
      <c r="S200" s="195"/>
      <c r="T200" s="195"/>
      <c r="U200" s="195"/>
      <c r="V200" s="195"/>
      <c r="W200" s="195"/>
      <c r="X200" s="195"/>
      <c r="Y200" s="195"/>
      <c r="Z200" s="195"/>
      <c r="AA200" s="195"/>
      <c r="AB200" s="195"/>
      <c r="AC200" s="195"/>
      <c r="AD200" s="195"/>
      <c r="AE200" s="195"/>
      <c r="AF200" s="195"/>
      <c r="AG200" s="195"/>
      <c r="AH200" s="195"/>
      <c r="AI200" s="195"/>
      <c r="AJ200" s="195"/>
      <c r="AK200" s="195"/>
      <c r="AL200" s="195"/>
      <c r="AM200" s="195"/>
      <c r="AN200" s="195"/>
      <c r="AO200" s="195"/>
      <c r="AP200" s="195"/>
      <c r="AQ200" s="195"/>
      <c r="AR200" s="195"/>
    </row>
    <row r="201" spans="12:44" s="205" customFormat="1">
      <c r="L201" s="195"/>
      <c r="M201" s="195"/>
      <c r="N201" s="195"/>
      <c r="O201" s="195"/>
      <c r="P201" s="195"/>
      <c r="Q201" s="195"/>
      <c r="R201" s="195"/>
      <c r="S201" s="195"/>
      <c r="T201" s="195"/>
      <c r="U201" s="195"/>
      <c r="V201" s="195"/>
      <c r="W201" s="195"/>
      <c r="X201" s="195"/>
      <c r="Y201" s="195"/>
      <c r="Z201" s="195"/>
      <c r="AA201" s="195"/>
      <c r="AB201" s="195"/>
      <c r="AC201" s="195"/>
      <c r="AD201" s="195"/>
      <c r="AE201" s="195"/>
      <c r="AF201" s="195"/>
      <c r="AG201" s="195"/>
      <c r="AH201" s="195"/>
      <c r="AI201" s="195"/>
      <c r="AJ201" s="195"/>
      <c r="AK201" s="195"/>
      <c r="AL201" s="195"/>
      <c r="AM201" s="195"/>
      <c r="AN201" s="195"/>
      <c r="AO201" s="195"/>
      <c r="AP201" s="195"/>
      <c r="AQ201" s="195"/>
      <c r="AR201" s="195"/>
    </row>
    <row r="202" spans="12:44" s="205" customFormat="1">
      <c r="L202" s="195"/>
      <c r="M202" s="195"/>
      <c r="N202" s="195"/>
      <c r="O202" s="195"/>
      <c r="P202" s="195"/>
      <c r="Q202" s="195"/>
      <c r="R202" s="195"/>
      <c r="S202" s="195"/>
      <c r="T202" s="195"/>
      <c r="U202" s="195"/>
      <c r="V202" s="195"/>
      <c r="W202" s="195"/>
      <c r="X202" s="195"/>
      <c r="Y202" s="195"/>
      <c r="Z202" s="195"/>
      <c r="AA202" s="195"/>
      <c r="AB202" s="195"/>
      <c r="AC202" s="195"/>
      <c r="AD202" s="195"/>
      <c r="AE202" s="195"/>
      <c r="AF202" s="195"/>
      <c r="AG202" s="195"/>
      <c r="AH202" s="195"/>
      <c r="AI202" s="195"/>
      <c r="AJ202" s="195"/>
      <c r="AK202" s="195"/>
      <c r="AL202" s="195"/>
      <c r="AM202" s="195"/>
      <c r="AN202" s="195"/>
      <c r="AO202" s="195"/>
      <c r="AP202" s="195"/>
      <c r="AQ202" s="195"/>
      <c r="AR202" s="195"/>
    </row>
    <row r="203" spans="12:44" s="205" customFormat="1">
      <c r="L203" s="195"/>
      <c r="M203" s="195"/>
      <c r="N203" s="195"/>
      <c r="O203" s="195"/>
      <c r="P203" s="195"/>
      <c r="Q203" s="195"/>
      <c r="R203" s="195"/>
      <c r="S203" s="195"/>
      <c r="T203" s="195"/>
      <c r="U203" s="195"/>
      <c r="V203" s="195"/>
      <c r="W203" s="195"/>
      <c r="X203" s="195"/>
      <c r="Y203" s="195"/>
      <c r="Z203" s="195"/>
      <c r="AA203" s="195"/>
      <c r="AB203" s="195"/>
      <c r="AC203" s="195"/>
      <c r="AD203" s="195"/>
      <c r="AE203" s="195"/>
      <c r="AF203" s="195"/>
      <c r="AG203" s="195"/>
      <c r="AH203" s="195"/>
      <c r="AI203" s="195"/>
      <c r="AJ203" s="195"/>
      <c r="AK203" s="195"/>
      <c r="AL203" s="195"/>
      <c r="AM203" s="195"/>
      <c r="AN203" s="195"/>
      <c r="AO203" s="195"/>
      <c r="AP203" s="195"/>
      <c r="AQ203" s="195"/>
      <c r="AR203" s="195"/>
    </row>
    <row r="204" spans="12:44" s="205" customFormat="1">
      <c r="L204" s="195"/>
      <c r="M204" s="195"/>
      <c r="N204" s="195"/>
      <c r="O204" s="195"/>
      <c r="P204" s="195"/>
      <c r="Q204" s="195"/>
      <c r="R204" s="195"/>
      <c r="S204" s="195"/>
      <c r="T204" s="195"/>
      <c r="U204" s="195"/>
      <c r="V204" s="195"/>
      <c r="W204" s="195"/>
      <c r="X204" s="195"/>
      <c r="Y204" s="195"/>
      <c r="Z204" s="195"/>
      <c r="AA204" s="195"/>
      <c r="AB204" s="195"/>
      <c r="AC204" s="195"/>
      <c r="AD204" s="195"/>
      <c r="AE204" s="195"/>
      <c r="AF204" s="195"/>
      <c r="AG204" s="195"/>
      <c r="AH204" s="195"/>
      <c r="AI204" s="195"/>
      <c r="AJ204" s="195"/>
      <c r="AK204" s="195"/>
      <c r="AL204" s="195"/>
      <c r="AM204" s="195"/>
      <c r="AN204" s="195"/>
      <c r="AO204" s="195"/>
      <c r="AP204" s="195"/>
      <c r="AQ204" s="195"/>
      <c r="AR204" s="195"/>
    </row>
    <row r="205" spans="12:44" s="205" customFormat="1">
      <c r="L205" s="195"/>
      <c r="M205" s="195"/>
      <c r="N205" s="195"/>
      <c r="O205" s="195"/>
      <c r="P205" s="195"/>
      <c r="Q205" s="195"/>
      <c r="R205" s="195"/>
      <c r="S205" s="195"/>
      <c r="T205" s="195"/>
      <c r="U205" s="195"/>
      <c r="V205" s="195"/>
      <c r="W205" s="195"/>
      <c r="X205" s="195"/>
      <c r="Y205" s="195"/>
      <c r="Z205" s="195"/>
      <c r="AA205" s="195"/>
      <c r="AB205" s="195"/>
      <c r="AC205" s="195"/>
      <c r="AD205" s="195"/>
      <c r="AE205" s="195"/>
      <c r="AF205" s="195"/>
      <c r="AG205" s="195"/>
      <c r="AH205" s="195"/>
      <c r="AI205" s="195"/>
      <c r="AJ205" s="195"/>
      <c r="AK205" s="195"/>
      <c r="AL205" s="195"/>
      <c r="AM205" s="195"/>
      <c r="AN205" s="195"/>
      <c r="AO205" s="195"/>
      <c r="AP205" s="195"/>
      <c r="AQ205" s="195"/>
      <c r="AR205" s="195"/>
    </row>
    <row r="206" spans="12:44" s="205" customFormat="1">
      <c r="L206" s="195"/>
      <c r="M206" s="195"/>
      <c r="N206" s="195"/>
      <c r="O206" s="195"/>
      <c r="P206" s="195"/>
      <c r="Q206" s="195"/>
      <c r="R206" s="195"/>
      <c r="S206" s="195"/>
      <c r="T206" s="195"/>
      <c r="U206" s="195"/>
      <c r="V206" s="195"/>
      <c r="W206" s="195"/>
      <c r="X206" s="195"/>
      <c r="Y206" s="195"/>
      <c r="Z206" s="195"/>
      <c r="AA206" s="195"/>
      <c r="AB206" s="195"/>
      <c r="AC206" s="195"/>
      <c r="AD206" s="195"/>
      <c r="AE206" s="195"/>
      <c r="AF206" s="195"/>
      <c r="AG206" s="195"/>
      <c r="AH206" s="195"/>
      <c r="AI206" s="195"/>
      <c r="AJ206" s="195"/>
      <c r="AK206" s="195"/>
      <c r="AL206" s="195"/>
      <c r="AM206" s="195"/>
      <c r="AN206" s="195"/>
      <c r="AO206" s="195"/>
      <c r="AP206" s="195"/>
      <c r="AQ206" s="195"/>
      <c r="AR206" s="195"/>
    </row>
    <row r="207" spans="12:44" s="205" customFormat="1">
      <c r="L207" s="195"/>
      <c r="M207" s="195"/>
      <c r="N207" s="195"/>
      <c r="O207" s="195"/>
      <c r="P207" s="195"/>
      <c r="Q207" s="195"/>
      <c r="R207" s="195"/>
      <c r="S207" s="195"/>
      <c r="T207" s="195"/>
      <c r="U207" s="195"/>
      <c r="V207" s="195"/>
      <c r="W207" s="195"/>
      <c r="X207" s="195"/>
      <c r="Y207" s="195"/>
      <c r="Z207" s="195"/>
      <c r="AA207" s="195"/>
      <c r="AB207" s="195"/>
      <c r="AC207" s="195"/>
      <c r="AD207" s="195"/>
      <c r="AE207" s="195"/>
      <c r="AF207" s="195"/>
      <c r="AG207" s="195"/>
      <c r="AH207" s="195"/>
      <c r="AI207" s="195"/>
      <c r="AJ207" s="195"/>
      <c r="AK207" s="195"/>
      <c r="AL207" s="195"/>
      <c r="AM207" s="195"/>
      <c r="AN207" s="195"/>
      <c r="AO207" s="195"/>
      <c r="AP207" s="195"/>
      <c r="AQ207" s="195"/>
      <c r="AR207" s="195"/>
    </row>
    <row r="208" spans="12:44" s="205" customFormat="1">
      <c r="L208" s="195"/>
      <c r="M208" s="195"/>
      <c r="N208" s="195"/>
      <c r="O208" s="195"/>
      <c r="P208" s="195"/>
      <c r="Q208" s="195"/>
      <c r="R208" s="195"/>
      <c r="S208" s="195"/>
      <c r="T208" s="195"/>
      <c r="U208" s="195"/>
      <c r="V208" s="195"/>
      <c r="W208" s="195"/>
      <c r="X208" s="195"/>
      <c r="Y208" s="195"/>
      <c r="Z208" s="195"/>
      <c r="AA208" s="195"/>
      <c r="AB208" s="195"/>
      <c r="AC208" s="195"/>
      <c r="AD208" s="195"/>
      <c r="AE208" s="195"/>
      <c r="AF208" s="195"/>
      <c r="AG208" s="195"/>
      <c r="AH208" s="195"/>
      <c r="AI208" s="195"/>
      <c r="AJ208" s="195"/>
      <c r="AK208" s="195"/>
      <c r="AL208" s="195"/>
      <c r="AM208" s="195"/>
      <c r="AN208" s="195"/>
      <c r="AO208" s="195"/>
      <c r="AP208" s="195"/>
      <c r="AQ208" s="195"/>
      <c r="AR208" s="195"/>
    </row>
    <row r="209" spans="12:44" s="205" customFormat="1">
      <c r="L209" s="195"/>
      <c r="M209" s="195"/>
      <c r="N209" s="195"/>
      <c r="O209" s="195"/>
      <c r="P209" s="195"/>
      <c r="Q209" s="195"/>
      <c r="R209" s="195"/>
      <c r="S209" s="195"/>
      <c r="T209" s="195"/>
      <c r="U209" s="195"/>
      <c r="V209" s="195"/>
      <c r="W209" s="195"/>
      <c r="X209" s="195"/>
      <c r="Y209" s="195"/>
      <c r="Z209" s="195"/>
      <c r="AA209" s="195"/>
      <c r="AB209" s="195"/>
      <c r="AC209" s="195"/>
      <c r="AD209" s="195"/>
      <c r="AE209" s="195"/>
      <c r="AF209" s="195"/>
      <c r="AG209" s="195"/>
      <c r="AH209" s="195"/>
      <c r="AI209" s="195"/>
      <c r="AJ209" s="195"/>
      <c r="AK209" s="195"/>
      <c r="AL209" s="195"/>
      <c r="AM209" s="195"/>
      <c r="AN209" s="195"/>
      <c r="AO209" s="195"/>
      <c r="AP209" s="195"/>
      <c r="AQ209" s="195"/>
      <c r="AR209" s="195"/>
    </row>
    <row r="210" spans="12:44" s="205" customFormat="1">
      <c r="L210" s="195"/>
      <c r="M210" s="195"/>
      <c r="N210" s="195"/>
      <c r="O210" s="195"/>
      <c r="P210" s="195"/>
      <c r="Q210" s="195"/>
      <c r="R210" s="195"/>
      <c r="S210" s="195"/>
      <c r="T210" s="195"/>
      <c r="U210" s="195"/>
      <c r="V210" s="195"/>
      <c r="W210" s="195"/>
      <c r="X210" s="195"/>
      <c r="Y210" s="195"/>
      <c r="Z210" s="195"/>
      <c r="AA210" s="195"/>
      <c r="AB210" s="195"/>
      <c r="AC210" s="195"/>
      <c r="AD210" s="195"/>
      <c r="AE210" s="195"/>
      <c r="AF210" s="195"/>
      <c r="AG210" s="195"/>
      <c r="AH210" s="195"/>
      <c r="AI210" s="195"/>
      <c r="AJ210" s="195"/>
      <c r="AK210" s="195"/>
      <c r="AL210" s="195"/>
      <c r="AM210" s="195"/>
      <c r="AN210" s="195"/>
      <c r="AO210" s="195"/>
      <c r="AP210" s="195"/>
      <c r="AQ210" s="195"/>
      <c r="AR210" s="195"/>
    </row>
    <row r="211" spans="12:44" s="205" customFormat="1">
      <c r="L211" s="195"/>
      <c r="M211" s="195"/>
      <c r="N211" s="195"/>
      <c r="O211" s="195"/>
      <c r="P211" s="195"/>
      <c r="Q211" s="195"/>
      <c r="R211" s="195"/>
      <c r="S211" s="195"/>
      <c r="T211" s="195"/>
      <c r="U211" s="195"/>
      <c r="V211" s="195"/>
      <c r="W211" s="195"/>
      <c r="X211" s="195"/>
      <c r="Y211" s="195"/>
      <c r="Z211" s="195"/>
      <c r="AA211" s="195"/>
      <c r="AB211" s="195"/>
      <c r="AC211" s="195"/>
      <c r="AD211" s="195"/>
      <c r="AE211" s="195"/>
      <c r="AF211" s="195"/>
      <c r="AG211" s="195"/>
      <c r="AH211" s="195"/>
      <c r="AI211" s="195"/>
      <c r="AJ211" s="195"/>
      <c r="AK211" s="195"/>
      <c r="AL211" s="195"/>
      <c r="AM211" s="195"/>
      <c r="AN211" s="195"/>
      <c r="AO211" s="195"/>
      <c r="AP211" s="195"/>
      <c r="AQ211" s="195"/>
      <c r="AR211" s="195"/>
    </row>
    <row r="212" spans="12:44" s="205" customFormat="1">
      <c r="L212" s="195"/>
      <c r="M212" s="195"/>
      <c r="N212" s="195"/>
      <c r="O212" s="195"/>
      <c r="P212" s="195"/>
      <c r="Q212" s="195"/>
      <c r="R212" s="195"/>
      <c r="S212" s="195"/>
      <c r="T212" s="195"/>
      <c r="U212" s="195"/>
      <c r="V212" s="195"/>
      <c r="W212" s="195"/>
      <c r="X212" s="195"/>
      <c r="Y212" s="195"/>
      <c r="Z212" s="195"/>
      <c r="AA212" s="195"/>
      <c r="AB212" s="195"/>
      <c r="AC212" s="195"/>
      <c r="AD212" s="195"/>
      <c r="AE212" s="195"/>
      <c r="AF212" s="195"/>
      <c r="AG212" s="195"/>
      <c r="AH212" s="195"/>
      <c r="AI212" s="195"/>
      <c r="AJ212" s="195"/>
      <c r="AK212" s="195"/>
      <c r="AL212" s="195"/>
      <c r="AM212" s="195"/>
      <c r="AN212" s="195"/>
      <c r="AO212" s="195"/>
      <c r="AP212" s="195"/>
      <c r="AQ212" s="195"/>
      <c r="AR212" s="195"/>
    </row>
    <row r="213" spans="12:44" s="205" customFormat="1">
      <c r="L213" s="195"/>
      <c r="M213" s="195"/>
      <c r="N213" s="195"/>
      <c r="O213" s="195"/>
      <c r="P213" s="195"/>
      <c r="Q213" s="195"/>
      <c r="R213" s="195"/>
      <c r="S213" s="195"/>
      <c r="T213" s="195"/>
      <c r="U213" s="195"/>
      <c r="V213" s="195"/>
      <c r="W213" s="195"/>
      <c r="X213" s="195"/>
      <c r="Y213" s="195"/>
      <c r="Z213" s="195"/>
      <c r="AA213" s="195"/>
      <c r="AB213" s="195"/>
      <c r="AC213" s="195"/>
      <c r="AD213" s="195"/>
      <c r="AE213" s="195"/>
      <c r="AF213" s="195"/>
      <c r="AG213" s="195"/>
      <c r="AH213" s="195"/>
      <c r="AI213" s="195"/>
      <c r="AJ213" s="195"/>
      <c r="AK213" s="195"/>
      <c r="AL213" s="195"/>
      <c r="AM213" s="195"/>
      <c r="AN213" s="195"/>
      <c r="AO213" s="195"/>
      <c r="AP213" s="195"/>
      <c r="AQ213" s="195"/>
      <c r="AR213" s="195"/>
    </row>
    <row r="214" spans="12:44" s="205" customFormat="1">
      <c r="L214" s="195"/>
      <c r="M214" s="195"/>
      <c r="N214" s="195"/>
      <c r="O214" s="195"/>
      <c r="P214" s="195"/>
      <c r="Q214" s="195"/>
      <c r="R214" s="195"/>
      <c r="S214" s="195"/>
      <c r="T214" s="195"/>
      <c r="U214" s="195"/>
      <c r="V214" s="195"/>
      <c r="W214" s="195"/>
      <c r="X214" s="195"/>
      <c r="Y214" s="195"/>
      <c r="Z214" s="195"/>
      <c r="AA214" s="195"/>
      <c r="AB214" s="195"/>
      <c r="AC214" s="195"/>
      <c r="AD214" s="195"/>
      <c r="AE214" s="195"/>
      <c r="AF214" s="195"/>
      <c r="AG214" s="195"/>
      <c r="AH214" s="195"/>
      <c r="AI214" s="195"/>
      <c r="AJ214" s="195"/>
      <c r="AK214" s="195"/>
      <c r="AL214" s="195"/>
      <c r="AM214" s="195"/>
      <c r="AN214" s="195"/>
      <c r="AO214" s="195"/>
      <c r="AP214" s="195"/>
      <c r="AQ214" s="195"/>
      <c r="AR214" s="195"/>
    </row>
    <row r="215" spans="12:44" s="205" customFormat="1">
      <c r="L215" s="195"/>
      <c r="M215" s="195"/>
      <c r="N215" s="195"/>
      <c r="O215" s="195"/>
      <c r="P215" s="195"/>
      <c r="Q215" s="195"/>
      <c r="R215" s="195"/>
      <c r="S215" s="195"/>
      <c r="T215" s="195"/>
      <c r="U215" s="195"/>
      <c r="V215" s="195"/>
      <c r="W215" s="195"/>
      <c r="X215" s="195"/>
      <c r="Y215" s="195"/>
      <c r="Z215" s="195"/>
      <c r="AA215" s="195"/>
      <c r="AB215" s="195"/>
      <c r="AC215" s="195"/>
      <c r="AD215" s="195"/>
      <c r="AE215" s="195"/>
      <c r="AF215" s="195"/>
      <c r="AG215" s="195"/>
      <c r="AH215" s="195"/>
      <c r="AI215" s="195"/>
      <c r="AJ215" s="195"/>
      <c r="AK215" s="195"/>
      <c r="AL215" s="195"/>
      <c r="AM215" s="195"/>
      <c r="AN215" s="195"/>
      <c r="AO215" s="195"/>
      <c r="AP215" s="195"/>
      <c r="AQ215" s="195"/>
      <c r="AR215" s="195"/>
    </row>
    <row r="216" spans="12:44" s="205" customFormat="1">
      <c r="L216" s="195"/>
      <c r="M216" s="195"/>
      <c r="N216" s="195"/>
      <c r="O216" s="195"/>
      <c r="P216" s="195"/>
      <c r="Q216" s="195"/>
      <c r="R216" s="195"/>
      <c r="S216" s="195"/>
      <c r="T216" s="195"/>
      <c r="U216" s="195"/>
      <c r="V216" s="195"/>
      <c r="W216" s="195"/>
      <c r="X216" s="195"/>
      <c r="Y216" s="195"/>
      <c r="Z216" s="195"/>
      <c r="AA216" s="195"/>
      <c r="AB216" s="195"/>
      <c r="AC216" s="195"/>
      <c r="AD216" s="195"/>
      <c r="AE216" s="195"/>
      <c r="AF216" s="195"/>
      <c r="AG216" s="195"/>
      <c r="AH216" s="195"/>
      <c r="AI216" s="195"/>
      <c r="AJ216" s="195"/>
      <c r="AK216" s="195"/>
      <c r="AL216" s="195"/>
      <c r="AM216" s="195"/>
      <c r="AN216" s="195"/>
      <c r="AO216" s="195"/>
      <c r="AP216" s="195"/>
      <c r="AQ216" s="195"/>
      <c r="AR216" s="195"/>
    </row>
    <row r="217" spans="12:44" s="205" customFormat="1">
      <c r="L217" s="195"/>
      <c r="M217" s="195"/>
      <c r="N217" s="195"/>
      <c r="O217" s="195"/>
      <c r="P217" s="195"/>
      <c r="Q217" s="195"/>
      <c r="R217" s="195"/>
      <c r="S217" s="195"/>
      <c r="T217" s="195"/>
      <c r="U217" s="195"/>
      <c r="V217" s="195"/>
      <c r="W217" s="195"/>
      <c r="X217" s="195"/>
      <c r="Y217" s="195"/>
      <c r="Z217" s="195"/>
      <c r="AA217" s="195"/>
      <c r="AB217" s="195"/>
      <c r="AC217" s="195"/>
      <c r="AD217" s="195"/>
      <c r="AE217" s="195"/>
      <c r="AF217" s="195"/>
      <c r="AG217" s="195"/>
      <c r="AH217" s="195"/>
      <c r="AI217" s="195"/>
      <c r="AJ217" s="195"/>
      <c r="AK217" s="195"/>
      <c r="AL217" s="195"/>
      <c r="AM217" s="195"/>
      <c r="AN217" s="195"/>
      <c r="AO217" s="195"/>
      <c r="AP217" s="195"/>
      <c r="AQ217" s="195"/>
      <c r="AR217" s="195"/>
    </row>
    <row r="218" spans="12:44" s="205" customFormat="1">
      <c r="L218" s="195"/>
      <c r="M218" s="195"/>
      <c r="N218" s="195"/>
      <c r="O218" s="195"/>
      <c r="P218" s="195"/>
      <c r="Q218" s="195"/>
      <c r="R218" s="195"/>
      <c r="S218" s="195"/>
      <c r="T218" s="195"/>
      <c r="U218" s="195"/>
      <c r="V218" s="195"/>
      <c r="W218" s="195"/>
      <c r="X218" s="195"/>
      <c r="Y218" s="195"/>
      <c r="Z218" s="195"/>
      <c r="AA218" s="195"/>
      <c r="AB218" s="195"/>
      <c r="AC218" s="195"/>
      <c r="AD218" s="195"/>
      <c r="AE218" s="195"/>
      <c r="AF218" s="195"/>
      <c r="AG218" s="195"/>
      <c r="AH218" s="195"/>
      <c r="AI218" s="195"/>
      <c r="AJ218" s="195"/>
      <c r="AK218" s="195"/>
      <c r="AL218" s="195"/>
      <c r="AM218" s="195"/>
      <c r="AN218" s="195"/>
      <c r="AO218" s="195"/>
      <c r="AP218" s="195"/>
      <c r="AQ218" s="195"/>
      <c r="AR218" s="195"/>
    </row>
    <row r="219" spans="12:44" s="205" customFormat="1">
      <c r="L219" s="195"/>
      <c r="M219" s="195"/>
      <c r="N219" s="195"/>
      <c r="O219" s="195"/>
      <c r="P219" s="195"/>
      <c r="Q219" s="195"/>
      <c r="R219" s="195"/>
      <c r="S219" s="195"/>
      <c r="T219" s="195"/>
      <c r="U219" s="195"/>
      <c r="V219" s="195"/>
      <c r="W219" s="195"/>
      <c r="X219" s="195"/>
      <c r="Y219" s="195"/>
      <c r="Z219" s="195"/>
      <c r="AA219" s="195"/>
      <c r="AB219" s="195"/>
      <c r="AC219" s="195"/>
      <c r="AD219" s="195"/>
      <c r="AE219" s="195"/>
      <c r="AF219" s="195"/>
      <c r="AG219" s="195"/>
      <c r="AH219" s="195"/>
      <c r="AI219" s="195"/>
      <c r="AJ219" s="195"/>
      <c r="AK219" s="195"/>
      <c r="AL219" s="195"/>
      <c r="AM219" s="195"/>
      <c r="AN219" s="195"/>
      <c r="AO219" s="195"/>
      <c r="AP219" s="195"/>
      <c r="AQ219" s="195"/>
      <c r="AR219" s="195"/>
    </row>
    <row r="220" spans="12:44" s="205" customFormat="1">
      <c r="L220" s="195"/>
      <c r="M220" s="195"/>
      <c r="N220" s="195"/>
      <c r="O220" s="195"/>
      <c r="P220" s="195"/>
      <c r="Q220" s="195"/>
      <c r="R220" s="195"/>
      <c r="S220" s="195"/>
      <c r="T220" s="195"/>
      <c r="U220" s="195"/>
      <c r="V220" s="195"/>
      <c r="W220" s="195"/>
      <c r="X220" s="195"/>
      <c r="Y220" s="195"/>
      <c r="Z220" s="195"/>
      <c r="AA220" s="195"/>
      <c r="AB220" s="195"/>
      <c r="AC220" s="195"/>
      <c r="AD220" s="195"/>
      <c r="AE220" s="195"/>
      <c r="AF220" s="195"/>
      <c r="AG220" s="195"/>
      <c r="AH220" s="195"/>
      <c r="AI220" s="195"/>
      <c r="AJ220" s="195"/>
      <c r="AK220" s="195"/>
      <c r="AL220" s="195"/>
      <c r="AM220" s="195"/>
      <c r="AN220" s="195"/>
      <c r="AO220" s="195"/>
      <c r="AP220" s="195"/>
      <c r="AQ220" s="195"/>
      <c r="AR220" s="195"/>
    </row>
    <row r="221" spans="12:44" s="205" customFormat="1">
      <c r="L221" s="195"/>
      <c r="M221" s="195"/>
      <c r="N221" s="195"/>
      <c r="O221" s="195"/>
      <c r="P221" s="195"/>
      <c r="Q221" s="195"/>
      <c r="R221" s="195"/>
      <c r="S221" s="195"/>
      <c r="T221" s="195"/>
      <c r="U221" s="195"/>
      <c r="V221" s="195"/>
      <c r="W221" s="195"/>
      <c r="X221" s="195"/>
      <c r="Y221" s="195"/>
      <c r="Z221" s="195"/>
      <c r="AA221" s="195"/>
      <c r="AB221" s="195"/>
      <c r="AC221" s="195"/>
      <c r="AD221" s="195"/>
      <c r="AE221" s="195"/>
      <c r="AF221" s="195"/>
      <c r="AG221" s="195"/>
      <c r="AH221" s="195"/>
      <c r="AI221" s="195"/>
      <c r="AJ221" s="195"/>
      <c r="AK221" s="195"/>
      <c r="AL221" s="195"/>
      <c r="AM221" s="195"/>
      <c r="AN221" s="195"/>
      <c r="AO221" s="195"/>
      <c r="AP221" s="195"/>
      <c r="AQ221" s="195"/>
      <c r="AR221" s="195"/>
    </row>
    <row r="222" spans="12:44" s="205" customFormat="1">
      <c r="L222" s="195"/>
      <c r="M222" s="195"/>
      <c r="N222" s="195"/>
      <c r="O222" s="195"/>
      <c r="P222" s="195"/>
      <c r="Q222" s="195"/>
      <c r="R222" s="195"/>
      <c r="S222" s="195"/>
      <c r="T222" s="195"/>
      <c r="U222" s="195"/>
      <c r="V222" s="195"/>
      <c r="W222" s="195"/>
      <c r="X222" s="195"/>
      <c r="Y222" s="195"/>
      <c r="Z222" s="195"/>
      <c r="AA222" s="195"/>
      <c r="AB222" s="195"/>
      <c r="AC222" s="195"/>
      <c r="AD222" s="195"/>
      <c r="AE222" s="195"/>
      <c r="AF222" s="195"/>
      <c r="AG222" s="195"/>
      <c r="AH222" s="195"/>
      <c r="AI222" s="195"/>
      <c r="AJ222" s="195"/>
      <c r="AK222" s="195"/>
      <c r="AL222" s="195"/>
      <c r="AM222" s="195"/>
      <c r="AN222" s="195"/>
      <c r="AO222" s="195"/>
      <c r="AP222" s="195"/>
      <c r="AQ222" s="195"/>
      <c r="AR222" s="195"/>
    </row>
    <row r="223" spans="12:44" s="205" customFormat="1">
      <c r="L223" s="195"/>
      <c r="M223" s="195"/>
      <c r="N223" s="195"/>
      <c r="O223" s="195"/>
      <c r="P223" s="195"/>
      <c r="Q223" s="195"/>
      <c r="R223" s="195"/>
      <c r="S223" s="195"/>
      <c r="T223" s="195"/>
      <c r="U223" s="195"/>
      <c r="V223" s="195"/>
      <c r="W223" s="195"/>
      <c r="X223" s="195"/>
      <c r="Y223" s="195"/>
      <c r="Z223" s="195"/>
      <c r="AA223" s="195"/>
      <c r="AB223" s="195"/>
      <c r="AC223" s="195"/>
      <c r="AD223" s="195"/>
      <c r="AE223" s="195"/>
      <c r="AF223" s="195"/>
      <c r="AG223" s="195"/>
      <c r="AH223" s="195"/>
      <c r="AI223" s="195"/>
      <c r="AJ223" s="195"/>
      <c r="AK223" s="195"/>
      <c r="AL223" s="195"/>
      <c r="AM223" s="195"/>
      <c r="AN223" s="195"/>
      <c r="AO223" s="195"/>
      <c r="AP223" s="195"/>
      <c r="AQ223" s="195"/>
      <c r="AR223" s="195"/>
    </row>
    <row r="224" spans="12:44" s="205" customFormat="1">
      <c r="L224" s="195"/>
      <c r="M224" s="195"/>
      <c r="N224" s="195"/>
      <c r="O224" s="195"/>
      <c r="P224" s="195"/>
      <c r="Q224" s="195"/>
      <c r="R224" s="195"/>
      <c r="S224" s="195"/>
      <c r="T224" s="195"/>
      <c r="U224" s="195"/>
      <c r="V224" s="195"/>
      <c r="W224" s="195"/>
      <c r="X224" s="195"/>
      <c r="Y224" s="195"/>
      <c r="Z224" s="195"/>
      <c r="AA224" s="195"/>
      <c r="AB224" s="195"/>
      <c r="AC224" s="195"/>
      <c r="AD224" s="195"/>
      <c r="AE224" s="195"/>
      <c r="AF224" s="195"/>
      <c r="AG224" s="195"/>
      <c r="AH224" s="195"/>
      <c r="AI224" s="195"/>
      <c r="AJ224" s="195"/>
      <c r="AK224" s="195"/>
      <c r="AL224" s="195"/>
      <c r="AM224" s="195"/>
      <c r="AN224" s="195"/>
      <c r="AO224" s="195"/>
      <c r="AP224" s="195"/>
      <c r="AQ224" s="195"/>
      <c r="AR224" s="195"/>
    </row>
    <row r="225" spans="12:44" s="205" customFormat="1">
      <c r="L225" s="195"/>
      <c r="M225" s="195"/>
      <c r="N225" s="195"/>
      <c r="O225" s="195"/>
      <c r="P225" s="195"/>
      <c r="Q225" s="195"/>
      <c r="R225" s="195"/>
      <c r="S225" s="195"/>
      <c r="T225" s="195"/>
      <c r="U225" s="195"/>
      <c r="V225" s="195"/>
      <c r="W225" s="195"/>
      <c r="X225" s="195"/>
      <c r="Y225" s="195"/>
      <c r="Z225" s="195"/>
      <c r="AA225" s="195"/>
      <c r="AB225" s="195"/>
      <c r="AC225" s="195"/>
      <c r="AD225" s="195"/>
      <c r="AE225" s="195"/>
      <c r="AF225" s="195"/>
      <c r="AG225" s="195"/>
      <c r="AH225" s="195"/>
      <c r="AI225" s="195"/>
      <c r="AJ225" s="195"/>
      <c r="AK225" s="195"/>
      <c r="AL225" s="195"/>
      <c r="AM225" s="195"/>
      <c r="AN225" s="195"/>
      <c r="AO225" s="195"/>
      <c r="AP225" s="195"/>
      <c r="AQ225" s="195"/>
      <c r="AR225" s="195"/>
    </row>
    <row r="226" spans="12:44" s="205" customFormat="1">
      <c r="L226" s="195"/>
      <c r="M226" s="195"/>
      <c r="N226" s="195"/>
      <c r="O226" s="195"/>
      <c r="P226" s="195"/>
      <c r="Q226" s="195"/>
      <c r="R226" s="195"/>
      <c r="S226" s="195"/>
      <c r="T226" s="195"/>
      <c r="U226" s="195"/>
      <c r="V226" s="195"/>
      <c r="W226" s="195"/>
      <c r="X226" s="195"/>
      <c r="Y226" s="195"/>
      <c r="Z226" s="195"/>
      <c r="AA226" s="195"/>
      <c r="AB226" s="195"/>
      <c r="AC226" s="195"/>
      <c r="AD226" s="195"/>
      <c r="AE226" s="195"/>
      <c r="AF226" s="195"/>
      <c r="AG226" s="195"/>
      <c r="AH226" s="195"/>
      <c r="AI226" s="195"/>
      <c r="AJ226" s="195"/>
      <c r="AK226" s="195"/>
      <c r="AL226" s="195"/>
      <c r="AM226" s="195"/>
      <c r="AN226" s="195"/>
      <c r="AO226" s="195"/>
      <c r="AP226" s="195"/>
      <c r="AQ226" s="195"/>
      <c r="AR226" s="195"/>
    </row>
    <row r="227" spans="12:44" s="205" customFormat="1">
      <c r="L227" s="195"/>
      <c r="M227" s="195"/>
      <c r="N227" s="195"/>
      <c r="O227" s="195"/>
      <c r="P227" s="195"/>
      <c r="Q227" s="195"/>
      <c r="R227" s="195"/>
      <c r="S227" s="195"/>
      <c r="T227" s="195"/>
      <c r="U227" s="195"/>
      <c r="V227" s="195"/>
      <c r="W227" s="195"/>
      <c r="X227" s="195"/>
      <c r="Y227" s="195"/>
      <c r="Z227" s="195"/>
      <c r="AA227" s="195"/>
      <c r="AB227" s="195"/>
      <c r="AC227" s="195"/>
      <c r="AD227" s="195"/>
      <c r="AE227" s="195"/>
      <c r="AF227" s="195"/>
      <c r="AG227" s="195"/>
      <c r="AH227" s="195"/>
      <c r="AI227" s="195"/>
      <c r="AJ227" s="195"/>
      <c r="AK227" s="195"/>
      <c r="AL227" s="195"/>
      <c r="AM227" s="195"/>
      <c r="AN227" s="195"/>
      <c r="AO227" s="195"/>
      <c r="AP227" s="195"/>
      <c r="AQ227" s="195"/>
      <c r="AR227" s="195"/>
    </row>
    <row r="228" spans="12:44" s="205" customFormat="1">
      <c r="L228" s="195"/>
      <c r="M228" s="195"/>
      <c r="N228" s="195"/>
      <c r="O228" s="195"/>
      <c r="P228" s="195"/>
      <c r="Q228" s="195"/>
      <c r="R228" s="195"/>
      <c r="S228" s="195"/>
      <c r="T228" s="195"/>
      <c r="U228" s="195"/>
      <c r="V228" s="195"/>
      <c r="W228" s="195"/>
      <c r="X228" s="195"/>
      <c r="Y228" s="195"/>
      <c r="Z228" s="195"/>
      <c r="AA228" s="195"/>
      <c r="AB228" s="195"/>
      <c r="AC228" s="195"/>
      <c r="AD228" s="195"/>
      <c r="AE228" s="195"/>
      <c r="AF228" s="195"/>
      <c r="AG228" s="195"/>
      <c r="AH228" s="195"/>
      <c r="AI228" s="195"/>
      <c r="AJ228" s="195"/>
      <c r="AK228" s="195"/>
      <c r="AL228" s="195"/>
      <c r="AM228" s="195"/>
      <c r="AN228" s="195"/>
      <c r="AO228" s="195"/>
      <c r="AP228" s="195"/>
      <c r="AQ228" s="195"/>
      <c r="AR228" s="195"/>
    </row>
    <row r="229" spans="12:44" s="205" customFormat="1">
      <c r="L229" s="195"/>
      <c r="M229" s="195"/>
      <c r="N229" s="195"/>
      <c r="O229" s="195"/>
      <c r="P229" s="195"/>
      <c r="Q229" s="195"/>
      <c r="R229" s="195"/>
      <c r="S229" s="195"/>
      <c r="T229" s="195"/>
      <c r="U229" s="195"/>
      <c r="V229" s="195"/>
      <c r="W229" s="195"/>
      <c r="X229" s="195"/>
      <c r="Y229" s="195"/>
      <c r="Z229" s="195"/>
      <c r="AA229" s="195"/>
      <c r="AB229" s="195"/>
      <c r="AC229" s="195"/>
      <c r="AD229" s="195"/>
      <c r="AE229" s="195"/>
      <c r="AF229" s="195"/>
      <c r="AG229" s="195"/>
      <c r="AH229" s="195"/>
      <c r="AI229" s="195"/>
      <c r="AJ229" s="195"/>
      <c r="AK229" s="195"/>
      <c r="AL229" s="195"/>
      <c r="AM229" s="195"/>
      <c r="AN229" s="195"/>
      <c r="AO229" s="195"/>
      <c r="AP229" s="195"/>
      <c r="AQ229" s="195"/>
      <c r="AR229" s="195"/>
    </row>
    <row r="230" spans="12:44" s="205" customFormat="1">
      <c r="L230" s="195"/>
      <c r="M230" s="195"/>
      <c r="N230" s="195"/>
      <c r="O230" s="195"/>
      <c r="P230" s="195"/>
      <c r="Q230" s="195"/>
      <c r="R230" s="195"/>
      <c r="S230" s="195"/>
      <c r="T230" s="195"/>
      <c r="U230" s="195"/>
      <c r="V230" s="195"/>
      <c r="W230" s="195"/>
      <c r="X230" s="195"/>
      <c r="Y230" s="195"/>
      <c r="Z230" s="195"/>
      <c r="AA230" s="195"/>
      <c r="AB230" s="195"/>
      <c r="AC230" s="195"/>
      <c r="AD230" s="195"/>
      <c r="AE230" s="195"/>
      <c r="AF230" s="195"/>
      <c r="AG230" s="195"/>
      <c r="AH230" s="195"/>
      <c r="AI230" s="195"/>
      <c r="AJ230" s="195"/>
      <c r="AK230" s="195"/>
      <c r="AL230" s="195"/>
      <c r="AM230" s="195"/>
      <c r="AN230" s="195"/>
      <c r="AO230" s="195"/>
      <c r="AP230" s="195"/>
      <c r="AQ230" s="195"/>
      <c r="AR230" s="195"/>
    </row>
    <row r="231" spans="12:44" s="205" customFormat="1">
      <c r="L231" s="195"/>
      <c r="M231" s="195"/>
      <c r="N231" s="195"/>
      <c r="O231" s="195"/>
      <c r="P231" s="195"/>
      <c r="Q231" s="195"/>
      <c r="R231" s="195"/>
      <c r="S231" s="195"/>
      <c r="T231" s="195"/>
      <c r="U231" s="195"/>
      <c r="V231" s="195"/>
      <c r="W231" s="195"/>
      <c r="X231" s="195"/>
      <c r="Y231" s="195"/>
      <c r="Z231" s="195"/>
      <c r="AA231" s="195"/>
      <c r="AB231" s="195"/>
      <c r="AC231" s="195"/>
      <c r="AD231" s="195"/>
      <c r="AE231" s="195"/>
      <c r="AF231" s="195"/>
      <c r="AG231" s="195"/>
      <c r="AH231" s="195"/>
      <c r="AI231" s="195"/>
      <c r="AJ231" s="195"/>
      <c r="AK231" s="195"/>
      <c r="AL231" s="195"/>
      <c r="AM231" s="195"/>
      <c r="AN231" s="195"/>
      <c r="AO231" s="195"/>
      <c r="AP231" s="195"/>
      <c r="AQ231" s="195"/>
      <c r="AR231" s="195"/>
    </row>
    <row r="232" spans="12:44" s="205" customFormat="1">
      <c r="L232" s="195"/>
      <c r="M232" s="195"/>
      <c r="N232" s="195"/>
      <c r="O232" s="195"/>
      <c r="P232" s="195"/>
      <c r="Q232" s="195"/>
      <c r="R232" s="195"/>
      <c r="S232" s="195"/>
      <c r="T232" s="195"/>
      <c r="U232" s="195"/>
      <c r="V232" s="195"/>
      <c r="W232" s="195"/>
      <c r="X232" s="195"/>
      <c r="Y232" s="195"/>
      <c r="Z232" s="195"/>
      <c r="AA232" s="195"/>
      <c r="AB232" s="195"/>
      <c r="AC232" s="195"/>
      <c r="AD232" s="195"/>
      <c r="AE232" s="195"/>
      <c r="AF232" s="195"/>
      <c r="AG232" s="195"/>
      <c r="AH232" s="195"/>
      <c r="AI232" s="195"/>
      <c r="AJ232" s="195"/>
      <c r="AK232" s="195"/>
      <c r="AL232" s="195"/>
      <c r="AM232" s="195"/>
      <c r="AN232" s="195"/>
      <c r="AO232" s="195"/>
      <c r="AP232" s="195"/>
      <c r="AQ232" s="195"/>
      <c r="AR232" s="195"/>
    </row>
    <row r="233" spans="12:44" s="205" customFormat="1">
      <c r="L233" s="195"/>
      <c r="M233" s="195"/>
      <c r="N233" s="195"/>
      <c r="O233" s="195"/>
      <c r="P233" s="195"/>
      <c r="Q233" s="195"/>
      <c r="R233" s="195"/>
      <c r="S233" s="195"/>
      <c r="T233" s="195"/>
      <c r="U233" s="195"/>
      <c r="V233" s="195"/>
      <c r="W233" s="195"/>
      <c r="X233" s="195"/>
      <c r="Y233" s="195"/>
      <c r="Z233" s="195"/>
      <c r="AA233" s="195"/>
      <c r="AB233" s="195"/>
      <c r="AC233" s="195"/>
      <c r="AD233" s="195"/>
      <c r="AE233" s="195"/>
      <c r="AF233" s="195"/>
      <c r="AG233" s="195"/>
      <c r="AH233" s="195"/>
      <c r="AI233" s="195"/>
      <c r="AJ233" s="195"/>
      <c r="AK233" s="195"/>
      <c r="AL233" s="195"/>
      <c r="AM233" s="195"/>
      <c r="AN233" s="195"/>
      <c r="AO233" s="195"/>
      <c r="AP233" s="195"/>
      <c r="AQ233" s="195"/>
      <c r="AR233" s="195"/>
    </row>
    <row r="234" spans="12:44" s="205" customFormat="1">
      <c r="L234" s="195"/>
      <c r="M234" s="195"/>
      <c r="N234" s="195"/>
      <c r="O234" s="195"/>
      <c r="P234" s="195"/>
      <c r="Q234" s="195"/>
      <c r="R234" s="195"/>
      <c r="S234" s="195"/>
      <c r="T234" s="195"/>
      <c r="U234" s="195"/>
      <c r="V234" s="195"/>
      <c r="W234" s="195"/>
      <c r="X234" s="195"/>
      <c r="Y234" s="195"/>
      <c r="Z234" s="195"/>
      <c r="AA234" s="195"/>
      <c r="AB234" s="195"/>
      <c r="AC234" s="195"/>
      <c r="AD234" s="195"/>
      <c r="AE234" s="195"/>
      <c r="AF234" s="195"/>
      <c r="AG234" s="195"/>
      <c r="AH234" s="195"/>
      <c r="AI234" s="195"/>
      <c r="AJ234" s="195"/>
      <c r="AK234" s="195"/>
      <c r="AL234" s="195"/>
      <c r="AM234" s="195"/>
      <c r="AN234" s="195"/>
      <c r="AO234" s="195"/>
      <c r="AP234" s="195"/>
      <c r="AQ234" s="195"/>
      <c r="AR234" s="195"/>
    </row>
    <row r="235" spans="12:44" s="205" customFormat="1">
      <c r="L235" s="195"/>
      <c r="M235" s="195"/>
      <c r="N235" s="195"/>
      <c r="O235" s="195"/>
      <c r="P235" s="195"/>
      <c r="Q235" s="195"/>
      <c r="R235" s="195"/>
      <c r="S235" s="195"/>
      <c r="T235" s="195"/>
      <c r="U235" s="195"/>
      <c r="V235" s="195"/>
      <c r="W235" s="195"/>
      <c r="X235" s="195"/>
      <c r="Y235" s="195"/>
      <c r="Z235" s="195"/>
      <c r="AA235" s="195"/>
      <c r="AB235" s="195"/>
      <c r="AC235" s="195"/>
      <c r="AD235" s="195"/>
      <c r="AE235" s="195"/>
      <c r="AF235" s="195"/>
      <c r="AG235" s="195"/>
      <c r="AH235" s="195"/>
      <c r="AI235" s="195"/>
      <c r="AJ235" s="195"/>
      <c r="AK235" s="195"/>
      <c r="AL235" s="195"/>
      <c r="AM235" s="195"/>
      <c r="AN235" s="195"/>
      <c r="AO235" s="195"/>
      <c r="AP235" s="195"/>
      <c r="AQ235" s="195"/>
      <c r="AR235" s="195"/>
    </row>
    <row r="236" spans="12:44" s="205" customFormat="1">
      <c r="L236" s="195"/>
      <c r="M236" s="195"/>
      <c r="N236" s="195"/>
      <c r="O236" s="195"/>
      <c r="P236" s="195"/>
      <c r="Q236" s="195"/>
      <c r="R236" s="195"/>
      <c r="S236" s="195"/>
      <c r="T236" s="195"/>
      <c r="U236" s="195"/>
      <c r="V236" s="195"/>
      <c r="W236" s="195"/>
      <c r="X236" s="195"/>
      <c r="Y236" s="195"/>
      <c r="Z236" s="195"/>
      <c r="AA236" s="195"/>
      <c r="AB236" s="195"/>
      <c r="AC236" s="195"/>
      <c r="AD236" s="195"/>
      <c r="AE236" s="195"/>
      <c r="AF236" s="195"/>
      <c r="AG236" s="195"/>
      <c r="AH236" s="195"/>
      <c r="AI236" s="195"/>
      <c r="AJ236" s="195"/>
      <c r="AK236" s="195"/>
      <c r="AL236" s="195"/>
      <c r="AM236" s="195"/>
      <c r="AN236" s="195"/>
      <c r="AO236" s="195"/>
      <c r="AP236" s="195"/>
      <c r="AQ236" s="195"/>
      <c r="AR236" s="195"/>
    </row>
    <row r="237" spans="12:44" s="205" customFormat="1">
      <c r="L237" s="195"/>
      <c r="M237" s="195"/>
      <c r="N237" s="195"/>
      <c r="O237" s="195"/>
      <c r="P237" s="195"/>
      <c r="Q237" s="195"/>
      <c r="R237" s="195"/>
      <c r="S237" s="195"/>
      <c r="T237" s="195"/>
      <c r="U237" s="195"/>
      <c r="V237" s="195"/>
      <c r="W237" s="195"/>
      <c r="X237" s="195"/>
      <c r="Y237" s="195"/>
      <c r="Z237" s="195"/>
      <c r="AA237" s="195"/>
      <c r="AB237" s="195"/>
      <c r="AC237" s="195"/>
      <c r="AD237" s="195"/>
      <c r="AE237" s="195"/>
      <c r="AF237" s="195"/>
      <c r="AG237" s="195"/>
      <c r="AH237" s="195"/>
      <c r="AI237" s="195"/>
      <c r="AJ237" s="195"/>
      <c r="AK237" s="195"/>
      <c r="AL237" s="195"/>
      <c r="AM237" s="195"/>
      <c r="AN237" s="195"/>
      <c r="AO237" s="195"/>
      <c r="AP237" s="195"/>
      <c r="AQ237" s="195"/>
      <c r="AR237" s="195"/>
    </row>
    <row r="238" spans="12:44" s="205" customFormat="1">
      <c r="L238" s="195"/>
      <c r="M238" s="195"/>
      <c r="N238" s="195"/>
      <c r="O238" s="195"/>
      <c r="P238" s="195"/>
      <c r="Q238" s="195"/>
      <c r="R238" s="195"/>
      <c r="S238" s="195"/>
      <c r="T238" s="195"/>
      <c r="U238" s="195"/>
      <c r="V238" s="195"/>
      <c r="W238" s="195"/>
      <c r="X238" s="195"/>
      <c r="Y238" s="195"/>
      <c r="Z238" s="195"/>
      <c r="AA238" s="195"/>
      <c r="AB238" s="195"/>
      <c r="AC238" s="195"/>
      <c r="AD238" s="195"/>
      <c r="AE238" s="195"/>
      <c r="AF238" s="195"/>
      <c r="AG238" s="195"/>
      <c r="AH238" s="195"/>
      <c r="AI238" s="195"/>
      <c r="AJ238" s="195"/>
      <c r="AK238" s="195"/>
      <c r="AL238" s="195"/>
      <c r="AM238" s="195"/>
      <c r="AN238" s="195"/>
      <c r="AO238" s="195"/>
      <c r="AP238" s="195"/>
      <c r="AQ238" s="195"/>
      <c r="AR238" s="195"/>
    </row>
    <row r="239" spans="12:44" s="205" customFormat="1">
      <c r="L239" s="195"/>
      <c r="M239" s="195"/>
      <c r="N239" s="195"/>
      <c r="O239" s="195"/>
      <c r="P239" s="195"/>
      <c r="Q239" s="195"/>
      <c r="R239" s="195"/>
      <c r="S239" s="195"/>
      <c r="T239" s="195"/>
      <c r="U239" s="195"/>
      <c r="V239" s="195"/>
      <c r="W239" s="195"/>
      <c r="X239" s="195"/>
      <c r="Y239" s="195"/>
      <c r="Z239" s="195"/>
      <c r="AA239" s="195"/>
      <c r="AB239" s="195"/>
      <c r="AC239" s="195"/>
      <c r="AD239" s="195"/>
      <c r="AE239" s="195"/>
      <c r="AF239" s="195"/>
      <c r="AG239" s="195"/>
      <c r="AH239" s="195"/>
      <c r="AI239" s="195"/>
      <c r="AJ239" s="195"/>
      <c r="AK239" s="195"/>
      <c r="AL239" s="195"/>
      <c r="AM239" s="195"/>
      <c r="AN239" s="195"/>
      <c r="AO239" s="195"/>
      <c r="AP239" s="195"/>
      <c r="AQ239" s="195"/>
      <c r="AR239" s="195"/>
    </row>
    <row r="240" spans="12:44" s="205" customFormat="1">
      <c r="L240" s="195"/>
      <c r="M240" s="195"/>
      <c r="N240" s="195"/>
      <c r="O240" s="195"/>
      <c r="P240" s="195"/>
      <c r="Q240" s="195"/>
      <c r="R240" s="195"/>
      <c r="S240" s="195"/>
      <c r="T240" s="195"/>
      <c r="U240" s="195"/>
      <c r="V240" s="195"/>
      <c r="W240" s="195"/>
      <c r="X240" s="195"/>
      <c r="Y240" s="195"/>
      <c r="Z240" s="195"/>
      <c r="AA240" s="195"/>
      <c r="AB240" s="195"/>
      <c r="AC240" s="195"/>
      <c r="AD240" s="195"/>
      <c r="AE240" s="195"/>
      <c r="AF240" s="195"/>
      <c r="AG240" s="195"/>
      <c r="AH240" s="195"/>
      <c r="AI240" s="195"/>
      <c r="AJ240" s="195"/>
      <c r="AK240" s="195"/>
      <c r="AL240" s="195"/>
      <c r="AM240" s="195"/>
      <c r="AN240" s="195"/>
      <c r="AO240" s="195"/>
      <c r="AP240" s="195"/>
      <c r="AQ240" s="195"/>
      <c r="AR240" s="195"/>
    </row>
    <row r="241" spans="12:44" s="205" customFormat="1">
      <c r="L241" s="195"/>
      <c r="M241" s="195"/>
      <c r="N241" s="195"/>
      <c r="O241" s="195"/>
      <c r="P241" s="195"/>
      <c r="Q241" s="195"/>
      <c r="R241" s="195"/>
      <c r="S241" s="195"/>
      <c r="T241" s="195"/>
      <c r="U241" s="195"/>
      <c r="V241" s="195"/>
      <c r="W241" s="195"/>
      <c r="X241" s="195"/>
      <c r="Y241" s="195"/>
      <c r="Z241" s="195"/>
      <c r="AA241" s="195"/>
      <c r="AB241" s="195"/>
      <c r="AC241" s="195"/>
      <c r="AD241" s="195"/>
      <c r="AE241" s="195"/>
      <c r="AF241" s="195"/>
      <c r="AG241" s="195"/>
      <c r="AH241" s="195"/>
      <c r="AI241" s="195"/>
      <c r="AJ241" s="195"/>
      <c r="AK241" s="195"/>
      <c r="AL241" s="195"/>
      <c r="AM241" s="195"/>
      <c r="AN241" s="195"/>
      <c r="AO241" s="195"/>
      <c r="AP241" s="195"/>
      <c r="AQ241" s="195"/>
      <c r="AR241" s="195"/>
    </row>
    <row r="242" spans="12:44" s="205" customFormat="1">
      <c r="L242" s="195"/>
      <c r="M242" s="195"/>
      <c r="N242" s="195"/>
      <c r="O242" s="195"/>
      <c r="P242" s="195"/>
      <c r="Q242" s="195"/>
      <c r="R242" s="195"/>
      <c r="S242" s="195"/>
      <c r="T242" s="195"/>
      <c r="U242" s="195"/>
      <c r="V242" s="195"/>
      <c r="W242" s="195"/>
      <c r="X242" s="195"/>
      <c r="Y242" s="195"/>
      <c r="Z242" s="195"/>
      <c r="AA242" s="195"/>
      <c r="AB242" s="195"/>
      <c r="AC242" s="195"/>
      <c r="AD242" s="195"/>
      <c r="AE242" s="195"/>
      <c r="AF242" s="195"/>
      <c r="AG242" s="195"/>
      <c r="AH242" s="195"/>
      <c r="AI242" s="195"/>
      <c r="AJ242" s="195"/>
      <c r="AK242" s="195"/>
      <c r="AL242" s="195"/>
      <c r="AM242" s="195"/>
      <c r="AN242" s="195"/>
      <c r="AO242" s="195"/>
      <c r="AP242" s="195"/>
      <c r="AQ242" s="195"/>
      <c r="AR242" s="195"/>
    </row>
    <row r="243" spans="12:44" s="205" customFormat="1">
      <c r="L243" s="195"/>
      <c r="M243" s="195"/>
      <c r="N243" s="195"/>
      <c r="O243" s="195"/>
      <c r="P243" s="195"/>
      <c r="Q243" s="195"/>
      <c r="R243" s="195"/>
      <c r="S243" s="195"/>
      <c r="T243" s="195"/>
      <c r="U243" s="195"/>
      <c r="V243" s="195"/>
      <c r="W243" s="195"/>
      <c r="X243" s="195"/>
      <c r="Y243" s="195"/>
      <c r="Z243" s="195"/>
      <c r="AA243" s="195"/>
      <c r="AB243" s="195"/>
      <c r="AC243" s="195"/>
      <c r="AD243" s="195"/>
      <c r="AE243" s="195"/>
      <c r="AF243" s="195"/>
      <c r="AG243" s="195"/>
      <c r="AH243" s="195"/>
      <c r="AI243" s="195"/>
      <c r="AJ243" s="195"/>
      <c r="AK243" s="195"/>
      <c r="AL243" s="195"/>
      <c r="AM243" s="195"/>
      <c r="AN243" s="195"/>
      <c r="AO243" s="195"/>
      <c r="AP243" s="195"/>
      <c r="AQ243" s="195"/>
      <c r="AR243" s="195"/>
    </row>
    <row r="244" spans="12:44" s="205" customFormat="1">
      <c r="L244" s="195"/>
      <c r="M244" s="195"/>
      <c r="N244" s="195"/>
      <c r="O244" s="195"/>
      <c r="P244" s="195"/>
      <c r="Q244" s="195"/>
      <c r="R244" s="195"/>
      <c r="S244" s="195"/>
      <c r="T244" s="195"/>
      <c r="U244" s="195"/>
      <c r="V244" s="195"/>
      <c r="W244" s="195"/>
      <c r="X244" s="195"/>
      <c r="Y244" s="195"/>
      <c r="Z244" s="195"/>
      <c r="AA244" s="195"/>
      <c r="AB244" s="195"/>
      <c r="AC244" s="195"/>
      <c r="AD244" s="195"/>
      <c r="AE244" s="195"/>
      <c r="AF244" s="195"/>
      <c r="AG244" s="195"/>
      <c r="AH244" s="195"/>
      <c r="AI244" s="195"/>
      <c r="AJ244" s="195"/>
      <c r="AK244" s="195"/>
      <c r="AL244" s="195"/>
      <c r="AM244" s="195"/>
      <c r="AN244" s="195"/>
      <c r="AO244" s="195"/>
      <c r="AP244" s="195"/>
      <c r="AQ244" s="195"/>
      <c r="AR244" s="195"/>
    </row>
    <row r="245" spans="12:44" s="205" customFormat="1">
      <c r="L245" s="195"/>
      <c r="M245" s="195"/>
      <c r="N245" s="195"/>
      <c r="O245" s="195"/>
      <c r="P245" s="195"/>
      <c r="Q245" s="195"/>
      <c r="R245" s="195"/>
      <c r="S245" s="195"/>
      <c r="T245" s="195"/>
      <c r="U245" s="195"/>
      <c r="V245" s="195"/>
      <c r="W245" s="195"/>
      <c r="X245" s="195"/>
      <c r="Y245" s="195"/>
      <c r="Z245" s="195"/>
      <c r="AA245" s="195"/>
      <c r="AB245" s="195"/>
      <c r="AC245" s="195"/>
      <c r="AD245" s="195"/>
      <c r="AE245" s="195"/>
      <c r="AF245" s="195"/>
      <c r="AG245" s="195"/>
      <c r="AH245" s="195"/>
      <c r="AI245" s="195"/>
      <c r="AJ245" s="195"/>
      <c r="AK245" s="195"/>
      <c r="AL245" s="195"/>
      <c r="AM245" s="195"/>
      <c r="AN245" s="195"/>
      <c r="AO245" s="195"/>
      <c r="AP245" s="195"/>
      <c r="AQ245" s="195"/>
      <c r="AR245" s="195"/>
    </row>
    <row r="246" spans="12:44" s="205" customFormat="1">
      <c r="L246" s="195"/>
      <c r="M246" s="195"/>
      <c r="N246" s="195"/>
      <c r="O246" s="195"/>
      <c r="P246" s="195"/>
      <c r="Q246" s="195"/>
      <c r="R246" s="195"/>
      <c r="S246" s="195"/>
      <c r="T246" s="195"/>
      <c r="U246" s="195"/>
      <c r="V246" s="195"/>
      <c r="W246" s="195"/>
      <c r="X246" s="195"/>
      <c r="Y246" s="195"/>
      <c r="Z246" s="195"/>
      <c r="AA246" s="195"/>
      <c r="AB246" s="195"/>
      <c r="AC246" s="195"/>
      <c r="AD246" s="195"/>
      <c r="AE246" s="195"/>
      <c r="AF246" s="195"/>
      <c r="AG246" s="195"/>
      <c r="AH246" s="195"/>
      <c r="AI246" s="195"/>
      <c r="AJ246" s="195"/>
      <c r="AK246" s="195"/>
      <c r="AL246" s="195"/>
      <c r="AM246" s="195"/>
      <c r="AN246" s="195"/>
      <c r="AO246" s="195"/>
      <c r="AP246" s="195"/>
      <c r="AQ246" s="195"/>
      <c r="AR246" s="195"/>
    </row>
    <row r="247" spans="12:44" s="205" customFormat="1">
      <c r="L247" s="195"/>
      <c r="M247" s="195"/>
      <c r="N247" s="195"/>
      <c r="O247" s="195"/>
      <c r="P247" s="195"/>
      <c r="Q247" s="195"/>
      <c r="R247" s="195"/>
      <c r="S247" s="195"/>
      <c r="T247" s="195"/>
      <c r="U247" s="195"/>
      <c r="V247" s="195"/>
      <c r="W247" s="195"/>
      <c r="X247" s="195"/>
      <c r="Y247" s="195"/>
      <c r="Z247" s="195"/>
      <c r="AA247" s="195"/>
      <c r="AB247" s="195"/>
      <c r="AC247" s="195"/>
      <c r="AD247" s="195"/>
      <c r="AE247" s="195"/>
      <c r="AF247" s="195"/>
      <c r="AG247" s="195"/>
      <c r="AH247" s="195"/>
      <c r="AI247" s="195"/>
      <c r="AJ247" s="195"/>
      <c r="AK247" s="195"/>
      <c r="AL247" s="195"/>
      <c r="AM247" s="195"/>
      <c r="AN247" s="195"/>
      <c r="AO247" s="195"/>
      <c r="AP247" s="195"/>
      <c r="AQ247" s="195"/>
      <c r="AR247" s="195"/>
    </row>
    <row r="248" spans="12:44" s="205" customFormat="1">
      <c r="L248" s="195"/>
      <c r="M248" s="195"/>
      <c r="N248" s="195"/>
      <c r="O248" s="195"/>
      <c r="P248" s="195"/>
      <c r="Q248" s="195"/>
      <c r="R248" s="195"/>
      <c r="S248" s="195"/>
      <c r="T248" s="195"/>
      <c r="U248" s="195"/>
      <c r="V248" s="195"/>
      <c r="W248" s="195"/>
      <c r="X248" s="195"/>
      <c r="Y248" s="195"/>
      <c r="Z248" s="195"/>
      <c r="AA248" s="195"/>
      <c r="AB248" s="195"/>
      <c r="AC248" s="195"/>
      <c r="AD248" s="195"/>
      <c r="AE248" s="195"/>
      <c r="AF248" s="195"/>
      <c r="AG248" s="195"/>
      <c r="AH248" s="195"/>
      <c r="AI248" s="195"/>
      <c r="AJ248" s="195"/>
      <c r="AK248" s="195"/>
      <c r="AL248" s="195"/>
      <c r="AM248" s="195"/>
      <c r="AN248" s="195"/>
      <c r="AO248" s="195"/>
      <c r="AP248" s="195"/>
      <c r="AQ248" s="195"/>
      <c r="AR248" s="195"/>
    </row>
    <row r="249" spans="12:44" s="205" customFormat="1">
      <c r="L249" s="195"/>
      <c r="M249" s="195"/>
      <c r="N249" s="195"/>
      <c r="O249" s="195"/>
      <c r="P249" s="195"/>
      <c r="Q249" s="195"/>
      <c r="R249" s="195"/>
      <c r="S249" s="195"/>
      <c r="T249" s="195"/>
      <c r="U249" s="195"/>
      <c r="V249" s="195"/>
      <c r="W249" s="195"/>
      <c r="X249" s="195"/>
      <c r="Y249" s="195"/>
      <c r="Z249" s="195"/>
      <c r="AA249" s="195"/>
      <c r="AB249" s="195"/>
      <c r="AC249" s="195"/>
      <c r="AD249" s="195"/>
      <c r="AE249" s="195"/>
      <c r="AF249" s="195"/>
      <c r="AG249" s="195"/>
      <c r="AH249" s="195"/>
      <c r="AI249" s="195"/>
      <c r="AJ249" s="195"/>
      <c r="AK249" s="195"/>
      <c r="AL249" s="195"/>
      <c r="AM249" s="195"/>
      <c r="AN249" s="195"/>
      <c r="AO249" s="195"/>
      <c r="AP249" s="195"/>
      <c r="AQ249" s="195"/>
      <c r="AR249" s="195"/>
    </row>
    <row r="250" spans="12:44" s="205" customFormat="1">
      <c r="L250" s="195"/>
      <c r="M250" s="195"/>
      <c r="N250" s="195"/>
      <c r="O250" s="195"/>
      <c r="P250" s="195"/>
      <c r="Q250" s="195"/>
      <c r="R250" s="195"/>
      <c r="S250" s="195"/>
      <c r="T250" s="195"/>
      <c r="U250" s="195"/>
      <c r="V250" s="195"/>
      <c r="W250" s="195"/>
      <c r="X250" s="195"/>
      <c r="Y250" s="195"/>
      <c r="Z250" s="195"/>
      <c r="AA250" s="195"/>
      <c r="AB250" s="195"/>
      <c r="AC250" s="195"/>
      <c r="AD250" s="195"/>
      <c r="AE250" s="195"/>
      <c r="AF250" s="195"/>
      <c r="AG250" s="195"/>
      <c r="AH250" s="195"/>
      <c r="AI250" s="195"/>
      <c r="AJ250" s="195"/>
      <c r="AK250" s="195"/>
      <c r="AL250" s="195"/>
      <c r="AM250" s="195"/>
      <c r="AN250" s="195"/>
      <c r="AO250" s="195"/>
      <c r="AP250" s="195"/>
      <c r="AQ250" s="195"/>
      <c r="AR250" s="195"/>
    </row>
    <row r="251" spans="12:44" s="205" customFormat="1">
      <c r="L251" s="195"/>
      <c r="M251" s="195"/>
      <c r="N251" s="195"/>
      <c r="O251" s="195"/>
      <c r="P251" s="195"/>
      <c r="Q251" s="195"/>
      <c r="R251" s="195"/>
      <c r="S251" s="195"/>
      <c r="T251" s="195"/>
      <c r="U251" s="195"/>
      <c r="V251" s="195"/>
      <c r="W251" s="195"/>
      <c r="X251" s="195"/>
      <c r="Y251" s="195"/>
      <c r="Z251" s="195"/>
      <c r="AA251" s="195"/>
      <c r="AB251" s="195"/>
      <c r="AC251" s="195"/>
      <c r="AD251" s="195"/>
      <c r="AE251" s="195"/>
      <c r="AF251" s="195"/>
      <c r="AG251" s="195"/>
      <c r="AH251" s="195"/>
      <c r="AI251" s="195"/>
      <c r="AJ251" s="195"/>
      <c r="AK251" s="195"/>
      <c r="AL251" s="195"/>
      <c r="AM251" s="195"/>
      <c r="AN251" s="195"/>
      <c r="AO251" s="195"/>
      <c r="AP251" s="195"/>
      <c r="AQ251" s="195"/>
      <c r="AR251" s="195"/>
    </row>
    <row r="252" spans="12:44" s="205" customFormat="1">
      <c r="L252" s="195"/>
      <c r="M252" s="195"/>
      <c r="N252" s="195"/>
      <c r="O252" s="195"/>
      <c r="P252" s="195"/>
      <c r="Q252" s="195"/>
      <c r="R252" s="195"/>
      <c r="S252" s="195"/>
      <c r="T252" s="195"/>
      <c r="U252" s="195"/>
      <c r="V252" s="195"/>
      <c r="W252" s="195"/>
      <c r="X252" s="195"/>
      <c r="Y252" s="195"/>
      <c r="Z252" s="195"/>
      <c r="AA252" s="195"/>
      <c r="AB252" s="195"/>
      <c r="AC252" s="195"/>
      <c r="AD252" s="195"/>
      <c r="AE252" s="195"/>
      <c r="AF252" s="195"/>
      <c r="AG252" s="195"/>
      <c r="AH252" s="195"/>
      <c r="AI252" s="195"/>
      <c r="AJ252" s="195"/>
      <c r="AK252" s="195"/>
      <c r="AL252" s="195"/>
      <c r="AM252" s="195"/>
      <c r="AN252" s="195"/>
      <c r="AO252" s="195"/>
      <c r="AP252" s="195"/>
      <c r="AQ252" s="195"/>
      <c r="AR252" s="195"/>
    </row>
    <row r="253" spans="12:44" s="205" customFormat="1">
      <c r="L253" s="195"/>
      <c r="M253" s="195"/>
      <c r="N253" s="195"/>
      <c r="O253" s="195"/>
      <c r="P253" s="195"/>
      <c r="Q253" s="195"/>
      <c r="R253" s="195"/>
      <c r="S253" s="195"/>
      <c r="T253" s="195"/>
      <c r="U253" s="195"/>
      <c r="V253" s="195"/>
      <c r="W253" s="195"/>
      <c r="X253" s="195"/>
      <c r="Y253" s="195"/>
      <c r="Z253" s="195"/>
      <c r="AA253" s="195"/>
      <c r="AB253" s="195"/>
      <c r="AC253" s="195"/>
      <c r="AD253" s="195"/>
      <c r="AE253" s="195"/>
      <c r="AF253" s="195"/>
      <c r="AG253" s="195"/>
      <c r="AH253" s="195"/>
      <c r="AI253" s="195"/>
      <c r="AJ253" s="195"/>
      <c r="AK253" s="195"/>
      <c r="AL253" s="195"/>
      <c r="AM253" s="195"/>
      <c r="AN253" s="195"/>
      <c r="AO253" s="195"/>
      <c r="AP253" s="195"/>
      <c r="AQ253" s="195"/>
      <c r="AR253" s="195"/>
    </row>
    <row r="254" spans="12:44" s="205" customFormat="1">
      <c r="L254" s="195"/>
      <c r="M254" s="195"/>
      <c r="N254" s="195"/>
      <c r="O254" s="195"/>
      <c r="P254" s="195"/>
      <c r="Q254" s="195"/>
      <c r="R254" s="195"/>
      <c r="S254" s="195"/>
      <c r="T254" s="195"/>
      <c r="U254" s="195"/>
      <c r="V254" s="195"/>
      <c r="W254" s="195"/>
      <c r="X254" s="195"/>
      <c r="Y254" s="195"/>
      <c r="Z254" s="195"/>
      <c r="AA254" s="195"/>
      <c r="AB254" s="195"/>
      <c r="AC254" s="195"/>
      <c r="AD254" s="195"/>
      <c r="AE254" s="195"/>
      <c r="AF254" s="195"/>
      <c r="AG254" s="195"/>
      <c r="AH254" s="195"/>
      <c r="AI254" s="195"/>
      <c r="AJ254" s="195"/>
      <c r="AK254" s="195"/>
      <c r="AL254" s="195"/>
      <c r="AM254" s="195"/>
      <c r="AN254" s="195"/>
      <c r="AO254" s="195"/>
      <c r="AP254" s="195"/>
      <c r="AQ254" s="195"/>
      <c r="AR254" s="195"/>
    </row>
    <row r="255" spans="12:44" s="205" customFormat="1">
      <c r="L255" s="195"/>
      <c r="M255" s="195"/>
      <c r="N255" s="195"/>
      <c r="O255" s="195"/>
      <c r="P255" s="195"/>
      <c r="Q255" s="195"/>
      <c r="R255" s="195"/>
      <c r="S255" s="195"/>
      <c r="T255" s="195"/>
      <c r="U255" s="195"/>
      <c r="V255" s="195"/>
      <c r="W255" s="195"/>
      <c r="X255" s="195"/>
      <c r="Y255" s="195"/>
      <c r="Z255" s="195"/>
      <c r="AA255" s="195"/>
      <c r="AB255" s="195"/>
      <c r="AC255" s="195"/>
      <c r="AD255" s="195"/>
      <c r="AE255" s="195"/>
      <c r="AF255" s="195"/>
      <c r="AG255" s="195"/>
      <c r="AH255" s="195"/>
      <c r="AI255" s="195"/>
      <c r="AJ255" s="195"/>
      <c r="AK255" s="195"/>
      <c r="AL255" s="195"/>
      <c r="AM255" s="195"/>
      <c r="AN255" s="195"/>
      <c r="AO255" s="195"/>
      <c r="AP255" s="195"/>
      <c r="AQ255" s="195"/>
      <c r="AR255" s="195"/>
    </row>
    <row r="256" spans="12:44" s="205" customFormat="1">
      <c r="L256" s="195"/>
      <c r="M256" s="195"/>
      <c r="N256" s="195"/>
      <c r="O256" s="195"/>
      <c r="P256" s="195"/>
      <c r="Q256" s="195"/>
      <c r="R256" s="195"/>
      <c r="S256" s="195"/>
      <c r="T256" s="195"/>
      <c r="U256" s="195"/>
      <c r="V256" s="195"/>
      <c r="W256" s="195"/>
      <c r="X256" s="195"/>
      <c r="Y256" s="195"/>
      <c r="Z256" s="195"/>
      <c r="AA256" s="195"/>
      <c r="AB256" s="195"/>
      <c r="AC256" s="195"/>
      <c r="AD256" s="195"/>
      <c r="AE256" s="195"/>
      <c r="AF256" s="195"/>
      <c r="AG256" s="195"/>
      <c r="AH256" s="195"/>
      <c r="AI256" s="195"/>
      <c r="AJ256" s="195"/>
      <c r="AK256" s="195"/>
      <c r="AL256" s="195"/>
      <c r="AM256" s="195"/>
      <c r="AN256" s="195"/>
      <c r="AO256" s="195"/>
      <c r="AP256" s="195"/>
      <c r="AQ256" s="195"/>
      <c r="AR256" s="195"/>
    </row>
    <row r="257" spans="12:44" s="205" customFormat="1">
      <c r="L257" s="195"/>
      <c r="M257" s="195"/>
      <c r="N257" s="195"/>
      <c r="O257" s="195"/>
      <c r="P257" s="195"/>
      <c r="Q257" s="195"/>
      <c r="R257" s="195"/>
      <c r="S257" s="195"/>
      <c r="T257" s="195"/>
      <c r="U257" s="195"/>
      <c r="V257" s="195"/>
      <c r="W257" s="195"/>
      <c r="X257" s="195"/>
      <c r="Y257" s="195"/>
      <c r="Z257" s="195"/>
      <c r="AA257" s="195"/>
      <c r="AB257" s="195"/>
      <c r="AC257" s="195"/>
      <c r="AD257" s="195"/>
      <c r="AE257" s="195"/>
      <c r="AF257" s="195"/>
      <c r="AG257" s="195"/>
      <c r="AH257" s="195"/>
      <c r="AI257" s="195"/>
      <c r="AJ257" s="195"/>
      <c r="AK257" s="195"/>
      <c r="AL257" s="195"/>
      <c r="AM257" s="195"/>
      <c r="AN257" s="195"/>
      <c r="AO257" s="195"/>
      <c r="AP257" s="195"/>
      <c r="AQ257" s="195"/>
      <c r="AR257" s="195"/>
    </row>
    <row r="258" spans="12:44" s="205" customFormat="1">
      <c r="L258" s="195"/>
      <c r="M258" s="195"/>
      <c r="N258" s="195"/>
      <c r="O258" s="195"/>
      <c r="P258" s="195"/>
      <c r="Q258" s="195"/>
      <c r="R258" s="195"/>
      <c r="S258" s="195"/>
      <c r="T258" s="195"/>
      <c r="U258" s="195"/>
      <c r="V258" s="195"/>
      <c r="W258" s="195"/>
      <c r="X258" s="195"/>
      <c r="Y258" s="195"/>
      <c r="Z258" s="195"/>
      <c r="AA258" s="195"/>
      <c r="AB258" s="195"/>
      <c r="AC258" s="195"/>
      <c r="AD258" s="195"/>
      <c r="AE258" s="195"/>
      <c r="AF258" s="195"/>
      <c r="AG258" s="195"/>
      <c r="AH258" s="195"/>
      <c r="AI258" s="195"/>
      <c r="AJ258" s="195"/>
      <c r="AK258" s="195"/>
      <c r="AL258" s="195"/>
      <c r="AM258" s="195"/>
      <c r="AN258" s="195"/>
      <c r="AO258" s="195"/>
      <c r="AP258" s="195"/>
      <c r="AQ258" s="195"/>
      <c r="AR258" s="195"/>
    </row>
    <row r="259" spans="12:44" s="205" customFormat="1">
      <c r="L259" s="195"/>
      <c r="M259" s="195"/>
      <c r="N259" s="195"/>
      <c r="O259" s="195"/>
      <c r="P259" s="195"/>
      <c r="Q259" s="195"/>
      <c r="R259" s="195"/>
      <c r="S259" s="195"/>
      <c r="T259" s="195"/>
      <c r="U259" s="195"/>
      <c r="V259" s="195"/>
      <c r="W259" s="195"/>
      <c r="X259" s="195"/>
      <c r="Y259" s="195"/>
      <c r="Z259" s="195"/>
      <c r="AA259" s="195"/>
      <c r="AB259" s="195"/>
      <c r="AC259" s="195"/>
      <c r="AD259" s="195"/>
      <c r="AE259" s="195"/>
      <c r="AF259" s="195"/>
      <c r="AG259" s="195"/>
      <c r="AH259" s="195"/>
      <c r="AI259" s="195"/>
      <c r="AJ259" s="195"/>
      <c r="AK259" s="195"/>
      <c r="AL259" s="195"/>
      <c r="AM259" s="195"/>
      <c r="AN259" s="195"/>
      <c r="AO259" s="195"/>
      <c r="AP259" s="195"/>
      <c r="AQ259" s="195"/>
      <c r="AR259" s="195"/>
    </row>
    <row r="260" spans="12:44" s="205" customFormat="1">
      <c r="L260" s="195"/>
      <c r="M260" s="195"/>
      <c r="N260" s="195"/>
      <c r="O260" s="195"/>
      <c r="P260" s="195"/>
      <c r="Q260" s="195"/>
      <c r="R260" s="195"/>
      <c r="S260" s="195"/>
      <c r="T260" s="195"/>
      <c r="U260" s="195"/>
      <c r="V260" s="195"/>
      <c r="W260" s="195"/>
      <c r="X260" s="195"/>
      <c r="Y260" s="195"/>
      <c r="Z260" s="195"/>
      <c r="AA260" s="195"/>
      <c r="AB260" s="195"/>
      <c r="AC260" s="195"/>
      <c r="AD260" s="195"/>
      <c r="AE260" s="195"/>
      <c r="AF260" s="195"/>
      <c r="AG260" s="195"/>
      <c r="AH260" s="195"/>
      <c r="AI260" s="195"/>
      <c r="AJ260" s="195"/>
      <c r="AK260" s="195"/>
      <c r="AL260" s="195"/>
      <c r="AM260" s="195"/>
      <c r="AN260" s="195"/>
      <c r="AO260" s="195"/>
      <c r="AP260" s="195"/>
      <c r="AQ260" s="195"/>
      <c r="AR260" s="195"/>
    </row>
    <row r="261" spans="12:44" s="205" customFormat="1">
      <c r="L261" s="195"/>
      <c r="M261" s="195"/>
      <c r="N261" s="195"/>
      <c r="O261" s="195"/>
      <c r="P261" s="195"/>
      <c r="Q261" s="195"/>
      <c r="R261" s="195"/>
      <c r="S261" s="195"/>
      <c r="T261" s="195"/>
      <c r="U261" s="195"/>
      <c r="V261" s="195"/>
      <c r="W261" s="195"/>
      <c r="X261" s="195"/>
      <c r="Y261" s="195"/>
      <c r="Z261" s="195"/>
      <c r="AA261" s="195"/>
      <c r="AB261" s="195"/>
      <c r="AC261" s="195"/>
      <c r="AD261" s="195"/>
      <c r="AE261" s="195"/>
      <c r="AF261" s="195"/>
      <c r="AG261" s="195"/>
      <c r="AH261" s="195"/>
      <c r="AI261" s="195"/>
      <c r="AJ261" s="195"/>
      <c r="AK261" s="195"/>
      <c r="AL261" s="195"/>
      <c r="AM261" s="195"/>
      <c r="AN261" s="195"/>
      <c r="AO261" s="195"/>
      <c r="AP261" s="195"/>
      <c r="AQ261" s="195"/>
      <c r="AR261" s="195"/>
    </row>
    <row r="262" spans="12:44" s="205" customFormat="1">
      <c r="L262" s="195"/>
      <c r="M262" s="195"/>
      <c r="N262" s="195"/>
      <c r="O262" s="195"/>
      <c r="P262" s="195"/>
      <c r="Q262" s="195"/>
      <c r="R262" s="195"/>
      <c r="S262" s="195"/>
      <c r="T262" s="195"/>
      <c r="U262" s="195"/>
      <c r="V262" s="195"/>
      <c r="W262" s="195"/>
      <c r="X262" s="195"/>
      <c r="Y262" s="195"/>
      <c r="Z262" s="195"/>
      <c r="AA262" s="195"/>
      <c r="AB262" s="195"/>
      <c r="AC262" s="195"/>
      <c r="AD262" s="195"/>
      <c r="AE262" s="195"/>
      <c r="AF262" s="195"/>
      <c r="AG262" s="195"/>
      <c r="AH262" s="195"/>
      <c r="AI262" s="195"/>
      <c r="AJ262" s="195"/>
      <c r="AK262" s="195"/>
      <c r="AL262" s="195"/>
      <c r="AM262" s="195"/>
      <c r="AN262" s="195"/>
      <c r="AO262" s="195"/>
      <c r="AP262" s="195"/>
      <c r="AQ262" s="195"/>
      <c r="AR262" s="195"/>
    </row>
    <row r="263" spans="12:44" s="205" customFormat="1">
      <c r="L263" s="195"/>
      <c r="M263" s="195"/>
      <c r="N263" s="195"/>
      <c r="O263" s="195"/>
      <c r="P263" s="195"/>
      <c r="Q263" s="195"/>
      <c r="R263" s="195"/>
      <c r="S263" s="195"/>
      <c r="T263" s="195"/>
      <c r="U263" s="195"/>
      <c r="V263" s="195"/>
      <c r="W263" s="195"/>
      <c r="X263" s="195"/>
      <c r="Y263" s="195"/>
      <c r="Z263" s="195"/>
      <c r="AA263" s="195"/>
      <c r="AB263" s="195"/>
      <c r="AC263" s="195"/>
      <c r="AD263" s="195"/>
      <c r="AE263" s="195"/>
      <c r="AF263" s="195"/>
      <c r="AG263" s="195"/>
      <c r="AH263" s="195"/>
      <c r="AI263" s="195"/>
      <c r="AJ263" s="195"/>
      <c r="AK263" s="195"/>
      <c r="AL263" s="195"/>
      <c r="AM263" s="195"/>
      <c r="AN263" s="195"/>
      <c r="AO263" s="195"/>
      <c r="AP263" s="195"/>
      <c r="AQ263" s="195"/>
      <c r="AR263" s="195"/>
    </row>
    <row r="264" spans="12:44" s="205" customFormat="1">
      <c r="L264" s="195"/>
      <c r="M264" s="195"/>
      <c r="N264" s="195"/>
      <c r="O264" s="195"/>
      <c r="P264" s="195"/>
      <c r="Q264" s="195"/>
      <c r="R264" s="195"/>
      <c r="S264" s="195"/>
      <c r="T264" s="195"/>
      <c r="U264" s="195"/>
      <c r="V264" s="195"/>
      <c r="W264" s="195"/>
      <c r="X264" s="195"/>
      <c r="Y264" s="195"/>
      <c r="Z264" s="195"/>
      <c r="AA264" s="195"/>
      <c r="AB264" s="195"/>
      <c r="AC264" s="195"/>
      <c r="AD264" s="195"/>
      <c r="AE264" s="195"/>
      <c r="AF264" s="195"/>
      <c r="AG264" s="195"/>
      <c r="AH264" s="195"/>
      <c r="AI264" s="195"/>
      <c r="AJ264" s="195"/>
      <c r="AK264" s="195"/>
      <c r="AL264" s="195"/>
      <c r="AM264" s="195"/>
      <c r="AN264" s="195"/>
      <c r="AO264" s="195"/>
      <c r="AP264" s="195"/>
      <c r="AQ264" s="195"/>
      <c r="AR264" s="195"/>
    </row>
    <row r="265" spans="12:44" s="205" customFormat="1">
      <c r="L265" s="195"/>
      <c r="M265" s="195"/>
      <c r="N265" s="195"/>
      <c r="O265" s="195"/>
      <c r="P265" s="195"/>
      <c r="Q265" s="195"/>
      <c r="R265" s="195"/>
      <c r="S265" s="195"/>
      <c r="T265" s="195"/>
      <c r="U265" s="195"/>
      <c r="V265" s="195"/>
      <c r="W265" s="195"/>
      <c r="X265" s="195"/>
      <c r="Y265" s="195"/>
      <c r="Z265" s="195"/>
      <c r="AA265" s="195"/>
      <c r="AB265" s="195"/>
      <c r="AC265" s="195"/>
      <c r="AD265" s="195"/>
      <c r="AE265" s="195"/>
      <c r="AF265" s="195"/>
      <c r="AG265" s="195"/>
      <c r="AH265" s="195"/>
      <c r="AI265" s="195"/>
      <c r="AJ265" s="195"/>
      <c r="AK265" s="195"/>
      <c r="AL265" s="195"/>
      <c r="AM265" s="195"/>
      <c r="AN265" s="195"/>
      <c r="AO265" s="195"/>
      <c r="AP265" s="195"/>
      <c r="AQ265" s="195"/>
      <c r="AR265" s="195"/>
    </row>
    <row r="266" spans="12:44" s="205" customFormat="1">
      <c r="L266" s="195"/>
      <c r="M266" s="195"/>
      <c r="N266" s="195"/>
      <c r="O266" s="195"/>
      <c r="P266" s="195"/>
      <c r="Q266" s="195"/>
      <c r="R266" s="195"/>
      <c r="S266" s="195"/>
      <c r="T266" s="195"/>
      <c r="U266" s="195"/>
      <c r="V266" s="195"/>
      <c r="W266" s="195"/>
      <c r="X266" s="195"/>
      <c r="Y266" s="195"/>
      <c r="Z266" s="195"/>
      <c r="AA266" s="195"/>
      <c r="AB266" s="195"/>
      <c r="AC266" s="195"/>
      <c r="AD266" s="195"/>
      <c r="AE266" s="195"/>
      <c r="AF266" s="195"/>
      <c r="AG266" s="195"/>
      <c r="AH266" s="195"/>
      <c r="AI266" s="195"/>
      <c r="AJ266" s="195"/>
      <c r="AK266" s="195"/>
      <c r="AL266" s="195"/>
      <c r="AM266" s="195"/>
      <c r="AN266" s="195"/>
      <c r="AO266" s="195"/>
      <c r="AP266" s="195"/>
      <c r="AQ266" s="195"/>
      <c r="AR266" s="195"/>
    </row>
    <row r="267" spans="12:44" s="205" customFormat="1">
      <c r="L267" s="195"/>
      <c r="M267" s="195"/>
      <c r="N267" s="195"/>
      <c r="O267" s="195"/>
      <c r="P267" s="195"/>
      <c r="Q267" s="195"/>
      <c r="R267" s="195"/>
      <c r="S267" s="195"/>
      <c r="T267" s="195"/>
      <c r="U267" s="195"/>
      <c r="V267" s="195"/>
      <c r="W267" s="195"/>
      <c r="X267" s="195"/>
      <c r="Y267" s="195"/>
      <c r="Z267" s="195"/>
      <c r="AA267" s="195"/>
      <c r="AB267" s="195"/>
      <c r="AC267" s="195"/>
      <c r="AD267" s="195"/>
      <c r="AE267" s="195"/>
      <c r="AF267" s="195"/>
      <c r="AG267" s="195"/>
      <c r="AH267" s="195"/>
      <c r="AI267" s="195"/>
      <c r="AJ267" s="195"/>
      <c r="AK267" s="195"/>
      <c r="AL267" s="195"/>
      <c r="AM267" s="195"/>
      <c r="AN267" s="195"/>
      <c r="AO267" s="195"/>
      <c r="AP267" s="195"/>
      <c r="AQ267" s="195"/>
      <c r="AR267" s="195"/>
    </row>
    <row r="268" spans="12:44" s="205" customFormat="1">
      <c r="L268" s="195"/>
      <c r="M268" s="195"/>
      <c r="N268" s="195"/>
      <c r="O268" s="195"/>
      <c r="P268" s="195"/>
      <c r="Q268" s="195"/>
      <c r="R268" s="195"/>
      <c r="S268" s="195"/>
      <c r="T268" s="195"/>
      <c r="U268" s="195"/>
      <c r="V268" s="195"/>
      <c r="W268" s="195"/>
      <c r="X268" s="195"/>
      <c r="Y268" s="195"/>
      <c r="Z268" s="195"/>
      <c r="AA268" s="195"/>
      <c r="AB268" s="195"/>
      <c r="AC268" s="195"/>
      <c r="AD268" s="195"/>
      <c r="AE268" s="195"/>
      <c r="AF268" s="195"/>
      <c r="AG268" s="195"/>
      <c r="AH268" s="195"/>
      <c r="AI268" s="195"/>
      <c r="AJ268" s="195"/>
      <c r="AK268" s="195"/>
      <c r="AL268" s="195"/>
      <c r="AM268" s="195"/>
      <c r="AN268" s="195"/>
      <c r="AO268" s="195"/>
      <c r="AP268" s="195"/>
      <c r="AQ268" s="195"/>
      <c r="AR268" s="195"/>
    </row>
    <row r="269" spans="12:44" s="205" customFormat="1">
      <c r="L269" s="195"/>
      <c r="M269" s="195"/>
      <c r="N269" s="195"/>
      <c r="O269" s="195"/>
      <c r="P269" s="195"/>
      <c r="Q269" s="195"/>
      <c r="R269" s="195"/>
      <c r="S269" s="195"/>
      <c r="T269" s="195"/>
      <c r="U269" s="195"/>
      <c r="V269" s="195"/>
      <c r="W269" s="195"/>
      <c r="X269" s="195"/>
      <c r="Y269" s="195"/>
      <c r="Z269" s="195"/>
      <c r="AA269" s="195"/>
      <c r="AB269" s="195"/>
      <c r="AC269" s="195"/>
      <c r="AD269" s="195"/>
      <c r="AE269" s="195"/>
      <c r="AF269" s="195"/>
      <c r="AG269" s="195"/>
      <c r="AH269" s="195"/>
      <c r="AI269" s="195"/>
      <c r="AJ269" s="195"/>
      <c r="AK269" s="195"/>
      <c r="AL269" s="195"/>
      <c r="AM269" s="195"/>
      <c r="AN269" s="195"/>
      <c r="AO269" s="195"/>
      <c r="AP269" s="195"/>
      <c r="AQ269" s="195"/>
      <c r="AR269" s="195"/>
    </row>
    <row r="270" spans="12:44" s="205" customFormat="1">
      <c r="L270" s="195"/>
      <c r="M270" s="195"/>
      <c r="N270" s="195"/>
      <c r="O270" s="195"/>
      <c r="P270" s="195"/>
      <c r="Q270" s="195"/>
      <c r="R270" s="195"/>
      <c r="S270" s="195"/>
      <c r="T270" s="195"/>
      <c r="U270" s="195"/>
      <c r="V270" s="195"/>
      <c r="W270" s="195"/>
      <c r="X270" s="195"/>
      <c r="Y270" s="195"/>
      <c r="Z270" s="195"/>
      <c r="AA270" s="195"/>
      <c r="AB270" s="195"/>
      <c r="AC270" s="195"/>
      <c r="AD270" s="195"/>
      <c r="AE270" s="195"/>
      <c r="AF270" s="195"/>
      <c r="AG270" s="195"/>
      <c r="AH270" s="195"/>
      <c r="AI270" s="195"/>
      <c r="AJ270" s="195"/>
      <c r="AK270" s="195"/>
      <c r="AL270" s="195"/>
      <c r="AM270" s="195"/>
      <c r="AN270" s="195"/>
      <c r="AO270" s="195"/>
      <c r="AP270" s="195"/>
      <c r="AQ270" s="195"/>
      <c r="AR270" s="195"/>
    </row>
    <row r="271" spans="12:44" s="205" customFormat="1">
      <c r="L271" s="195"/>
      <c r="M271" s="195"/>
      <c r="N271" s="195"/>
      <c r="O271" s="195"/>
      <c r="P271" s="195"/>
      <c r="Q271" s="195"/>
      <c r="R271" s="195"/>
      <c r="S271" s="195"/>
      <c r="T271" s="195"/>
      <c r="U271" s="195"/>
      <c r="V271" s="195"/>
      <c r="W271" s="195"/>
      <c r="X271" s="195"/>
      <c r="Y271" s="195"/>
      <c r="Z271" s="195"/>
      <c r="AA271" s="195"/>
      <c r="AB271" s="195"/>
      <c r="AC271" s="195"/>
      <c r="AD271" s="195"/>
      <c r="AE271" s="195"/>
      <c r="AF271" s="195"/>
      <c r="AG271" s="195"/>
      <c r="AH271" s="195"/>
      <c r="AI271" s="195"/>
      <c r="AJ271" s="195"/>
      <c r="AK271" s="195"/>
      <c r="AL271" s="195"/>
      <c r="AM271" s="195"/>
      <c r="AN271" s="195"/>
      <c r="AO271" s="195"/>
      <c r="AP271" s="195"/>
      <c r="AQ271" s="195"/>
      <c r="AR271" s="195"/>
    </row>
    <row r="272" spans="12:44" s="205" customFormat="1">
      <c r="L272" s="195"/>
      <c r="M272" s="195"/>
      <c r="N272" s="195"/>
      <c r="O272" s="195"/>
      <c r="P272" s="195"/>
      <c r="Q272" s="195"/>
      <c r="R272" s="195"/>
      <c r="S272" s="195"/>
      <c r="T272" s="195"/>
      <c r="U272" s="195"/>
      <c r="V272" s="195"/>
      <c r="W272" s="195"/>
      <c r="X272" s="195"/>
      <c r="Y272" s="195"/>
      <c r="Z272" s="195"/>
      <c r="AA272" s="195"/>
      <c r="AB272" s="195"/>
      <c r="AC272" s="195"/>
      <c r="AD272" s="195"/>
      <c r="AE272" s="195"/>
      <c r="AF272" s="195"/>
      <c r="AG272" s="195"/>
      <c r="AH272" s="195"/>
      <c r="AI272" s="195"/>
      <c r="AJ272" s="195"/>
      <c r="AK272" s="195"/>
      <c r="AL272" s="195"/>
      <c r="AM272" s="195"/>
      <c r="AN272" s="195"/>
      <c r="AO272" s="195"/>
      <c r="AP272" s="195"/>
      <c r="AQ272" s="195"/>
      <c r="AR272" s="195"/>
    </row>
    <row r="273" spans="12:44" s="205" customFormat="1">
      <c r="L273" s="195"/>
      <c r="M273" s="195"/>
      <c r="N273" s="195"/>
      <c r="O273" s="195"/>
      <c r="P273" s="195"/>
      <c r="Q273" s="195"/>
      <c r="R273" s="195"/>
      <c r="S273" s="195"/>
      <c r="T273" s="195"/>
      <c r="U273" s="195"/>
      <c r="V273" s="195"/>
      <c r="W273" s="195"/>
      <c r="X273" s="195"/>
      <c r="Y273" s="195"/>
      <c r="Z273" s="195"/>
      <c r="AA273" s="195"/>
      <c r="AB273" s="195"/>
      <c r="AC273" s="195"/>
      <c r="AD273" s="195"/>
      <c r="AE273" s="195"/>
      <c r="AF273" s="195"/>
      <c r="AG273" s="195"/>
      <c r="AH273" s="195"/>
      <c r="AI273" s="195"/>
      <c r="AJ273" s="195"/>
      <c r="AK273" s="195"/>
      <c r="AL273" s="195"/>
      <c r="AM273" s="195"/>
      <c r="AN273" s="195"/>
      <c r="AO273" s="195"/>
      <c r="AP273" s="195"/>
      <c r="AQ273" s="195"/>
      <c r="AR273" s="195"/>
    </row>
    <row r="274" spans="12:44" s="205" customFormat="1">
      <c r="L274" s="195"/>
      <c r="M274" s="195"/>
      <c r="N274" s="195"/>
      <c r="O274" s="195"/>
      <c r="P274" s="195"/>
      <c r="Q274" s="195"/>
      <c r="R274" s="195"/>
      <c r="S274" s="195"/>
      <c r="T274" s="195"/>
      <c r="U274" s="195"/>
      <c r="V274" s="195"/>
      <c r="W274" s="195"/>
      <c r="X274" s="195"/>
      <c r="Y274" s="195"/>
      <c r="Z274" s="195"/>
      <c r="AA274" s="195"/>
      <c r="AB274" s="195"/>
      <c r="AC274" s="195"/>
      <c r="AD274" s="195"/>
      <c r="AE274" s="195"/>
      <c r="AF274" s="195"/>
      <c r="AG274" s="195"/>
      <c r="AH274" s="195"/>
      <c r="AI274" s="195"/>
      <c r="AJ274" s="195"/>
      <c r="AK274" s="195"/>
      <c r="AL274" s="195"/>
      <c r="AM274" s="195"/>
      <c r="AN274" s="195"/>
      <c r="AO274" s="195"/>
      <c r="AP274" s="195"/>
      <c r="AQ274" s="195"/>
      <c r="AR274" s="195"/>
    </row>
    <row r="275" spans="12:44" s="205" customFormat="1">
      <c r="L275" s="195"/>
      <c r="M275" s="195"/>
      <c r="N275" s="195"/>
      <c r="O275" s="195"/>
      <c r="P275" s="195"/>
      <c r="Q275" s="195"/>
      <c r="R275" s="195"/>
      <c r="S275" s="195"/>
      <c r="T275" s="195"/>
      <c r="U275" s="195"/>
      <c r="V275" s="195"/>
      <c r="W275" s="195"/>
      <c r="X275" s="195"/>
      <c r="Y275" s="195"/>
      <c r="Z275" s="195"/>
      <c r="AA275" s="195"/>
      <c r="AB275" s="195"/>
      <c r="AC275" s="195"/>
      <c r="AD275" s="195"/>
      <c r="AE275" s="195"/>
      <c r="AF275" s="195"/>
      <c r="AG275" s="195"/>
      <c r="AH275" s="195"/>
      <c r="AI275" s="195"/>
      <c r="AJ275" s="195"/>
      <c r="AK275" s="195"/>
      <c r="AL275" s="195"/>
      <c r="AM275" s="195"/>
      <c r="AN275" s="195"/>
      <c r="AO275" s="195"/>
      <c r="AP275" s="195"/>
      <c r="AQ275" s="195"/>
      <c r="AR275" s="195"/>
    </row>
    <row r="276" spans="12:44" s="205" customFormat="1">
      <c r="L276" s="195"/>
      <c r="M276" s="195"/>
      <c r="N276" s="195"/>
      <c r="O276" s="195"/>
      <c r="P276" s="195"/>
      <c r="Q276" s="195"/>
      <c r="R276" s="195"/>
      <c r="S276" s="195"/>
      <c r="T276" s="195"/>
      <c r="U276" s="195"/>
      <c r="V276" s="195"/>
      <c r="W276" s="195"/>
      <c r="X276" s="195"/>
      <c r="Y276" s="195"/>
      <c r="Z276" s="195"/>
      <c r="AA276" s="195"/>
      <c r="AB276" s="195"/>
      <c r="AC276" s="195"/>
      <c r="AD276" s="195"/>
      <c r="AE276" s="195"/>
      <c r="AF276" s="195"/>
      <c r="AG276" s="195"/>
      <c r="AH276" s="195"/>
      <c r="AI276" s="195"/>
      <c r="AJ276" s="195"/>
      <c r="AK276" s="195"/>
      <c r="AL276" s="195"/>
      <c r="AM276" s="195"/>
      <c r="AN276" s="195"/>
      <c r="AO276" s="195"/>
      <c r="AP276" s="195"/>
      <c r="AQ276" s="195"/>
      <c r="AR276" s="195"/>
    </row>
    <row r="277" spans="12:44" s="205" customFormat="1">
      <c r="L277" s="195"/>
      <c r="M277" s="195"/>
      <c r="N277" s="195"/>
      <c r="O277" s="195"/>
      <c r="P277" s="195"/>
      <c r="Q277" s="195"/>
      <c r="R277" s="195"/>
      <c r="S277" s="195"/>
      <c r="T277" s="195"/>
      <c r="U277" s="195"/>
      <c r="V277" s="195"/>
      <c r="W277" s="195"/>
      <c r="X277" s="195"/>
      <c r="Y277" s="195"/>
      <c r="Z277" s="195"/>
      <c r="AA277" s="195"/>
      <c r="AB277" s="195"/>
      <c r="AC277" s="195"/>
      <c r="AD277" s="195"/>
      <c r="AE277" s="195"/>
      <c r="AF277" s="195"/>
      <c r="AG277" s="195"/>
      <c r="AH277" s="195"/>
      <c r="AI277" s="195"/>
      <c r="AJ277" s="195"/>
      <c r="AK277" s="195"/>
      <c r="AL277" s="195"/>
      <c r="AM277" s="195"/>
      <c r="AN277" s="195"/>
      <c r="AO277" s="195"/>
      <c r="AP277" s="195"/>
      <c r="AQ277" s="195"/>
      <c r="AR277" s="195"/>
    </row>
    <row r="278" spans="12:44" s="205" customFormat="1">
      <c r="L278" s="195"/>
      <c r="M278" s="195"/>
      <c r="N278" s="195"/>
      <c r="O278" s="195"/>
      <c r="P278" s="195"/>
      <c r="Q278" s="195"/>
      <c r="R278" s="195"/>
      <c r="S278" s="195"/>
      <c r="T278" s="195"/>
      <c r="U278" s="195"/>
      <c r="V278" s="195"/>
      <c r="W278" s="195"/>
      <c r="X278" s="195"/>
      <c r="Y278" s="195"/>
      <c r="Z278" s="195"/>
      <c r="AA278" s="195"/>
      <c r="AB278" s="195"/>
      <c r="AC278" s="195"/>
      <c r="AD278" s="195"/>
      <c r="AE278" s="195"/>
      <c r="AF278" s="195"/>
      <c r="AG278" s="195"/>
      <c r="AH278" s="195"/>
      <c r="AI278" s="195"/>
      <c r="AJ278" s="195"/>
      <c r="AK278" s="195"/>
      <c r="AL278" s="195"/>
      <c r="AM278" s="195"/>
      <c r="AN278" s="195"/>
      <c r="AO278" s="195"/>
      <c r="AP278" s="195"/>
      <c r="AQ278" s="195"/>
      <c r="AR278" s="195"/>
    </row>
    <row r="279" spans="12:44" s="205" customFormat="1">
      <c r="L279" s="195"/>
      <c r="M279" s="195"/>
      <c r="N279" s="195"/>
      <c r="O279" s="195"/>
      <c r="P279" s="195"/>
      <c r="Q279" s="195"/>
      <c r="R279" s="195"/>
      <c r="S279" s="195"/>
      <c r="T279" s="195"/>
      <c r="U279" s="195"/>
      <c r="V279" s="195"/>
      <c r="W279" s="195"/>
      <c r="X279" s="195"/>
      <c r="Y279" s="195"/>
      <c r="Z279" s="195"/>
      <c r="AA279" s="195"/>
      <c r="AB279" s="195"/>
      <c r="AC279" s="195"/>
      <c r="AD279" s="195"/>
      <c r="AE279" s="195"/>
      <c r="AF279" s="195"/>
      <c r="AG279" s="195"/>
      <c r="AH279" s="195"/>
      <c r="AI279" s="195"/>
      <c r="AJ279" s="195"/>
      <c r="AK279" s="195"/>
      <c r="AL279" s="195"/>
      <c r="AM279" s="195"/>
      <c r="AN279" s="195"/>
      <c r="AO279" s="195"/>
      <c r="AP279" s="195"/>
      <c r="AQ279" s="195"/>
      <c r="AR279" s="195"/>
    </row>
    <row r="280" spans="12:44" s="205" customFormat="1">
      <c r="L280" s="195"/>
      <c r="M280" s="195"/>
      <c r="N280" s="195"/>
      <c r="O280" s="195"/>
      <c r="P280" s="195"/>
      <c r="Q280" s="195"/>
      <c r="R280" s="195"/>
      <c r="S280" s="195"/>
      <c r="T280" s="195"/>
      <c r="U280" s="195"/>
      <c r="V280" s="195"/>
      <c r="W280" s="195"/>
      <c r="X280" s="195"/>
      <c r="Y280" s="195"/>
      <c r="Z280" s="195"/>
      <c r="AA280" s="195"/>
      <c r="AB280" s="195"/>
      <c r="AC280" s="195"/>
      <c r="AD280" s="195"/>
      <c r="AE280" s="195"/>
      <c r="AF280" s="195"/>
      <c r="AG280" s="195"/>
      <c r="AH280" s="195"/>
      <c r="AI280" s="195"/>
      <c r="AJ280" s="195"/>
      <c r="AK280" s="195"/>
      <c r="AL280" s="195"/>
      <c r="AM280" s="195"/>
      <c r="AN280" s="195"/>
      <c r="AO280" s="195"/>
      <c r="AP280" s="195"/>
      <c r="AQ280" s="195"/>
      <c r="AR280" s="195"/>
    </row>
    <row r="281" spans="12:44" s="205" customFormat="1">
      <c r="L281" s="195"/>
      <c r="M281" s="195"/>
      <c r="N281" s="195"/>
      <c r="O281" s="195"/>
      <c r="P281" s="195"/>
      <c r="Q281" s="195"/>
      <c r="R281" s="195"/>
      <c r="S281" s="195"/>
      <c r="T281" s="195"/>
      <c r="U281" s="195"/>
      <c r="V281" s="195"/>
      <c r="W281" s="195"/>
      <c r="X281" s="195"/>
      <c r="Y281" s="195"/>
      <c r="Z281" s="195"/>
      <c r="AA281" s="195"/>
      <c r="AB281" s="195"/>
      <c r="AC281" s="195"/>
      <c r="AD281" s="195"/>
      <c r="AE281" s="195"/>
      <c r="AF281" s="195"/>
      <c r="AG281" s="195"/>
      <c r="AH281" s="195"/>
      <c r="AI281" s="195"/>
      <c r="AJ281" s="195"/>
      <c r="AK281" s="195"/>
      <c r="AL281" s="195"/>
      <c r="AM281" s="195"/>
      <c r="AN281" s="195"/>
      <c r="AO281" s="195"/>
      <c r="AP281" s="195"/>
      <c r="AQ281" s="195"/>
      <c r="AR281" s="195"/>
    </row>
    <row r="282" spans="12:44" s="205" customFormat="1">
      <c r="L282" s="195"/>
      <c r="M282" s="195"/>
      <c r="N282" s="195"/>
      <c r="O282" s="195"/>
      <c r="P282" s="195"/>
      <c r="Q282" s="195"/>
      <c r="R282" s="195"/>
      <c r="S282" s="195"/>
      <c r="T282" s="195"/>
      <c r="U282" s="195"/>
      <c r="V282" s="195"/>
      <c r="W282" s="195"/>
      <c r="X282" s="195"/>
      <c r="Y282" s="195"/>
      <c r="Z282" s="195"/>
      <c r="AA282" s="195"/>
      <c r="AB282" s="195"/>
      <c r="AC282" s="195"/>
      <c r="AD282" s="195"/>
      <c r="AE282" s="195"/>
      <c r="AF282" s="195"/>
      <c r="AG282" s="195"/>
      <c r="AH282" s="195"/>
      <c r="AI282" s="195"/>
      <c r="AJ282" s="195"/>
      <c r="AK282" s="195"/>
      <c r="AL282" s="195"/>
      <c r="AM282" s="195"/>
      <c r="AN282" s="195"/>
      <c r="AO282" s="195"/>
      <c r="AP282" s="195"/>
      <c r="AQ282" s="195"/>
      <c r="AR282" s="195"/>
    </row>
    <row r="283" spans="12:44" s="205" customFormat="1">
      <c r="L283" s="195"/>
      <c r="M283" s="195"/>
      <c r="N283" s="195"/>
      <c r="O283" s="195"/>
      <c r="P283" s="195"/>
      <c r="Q283" s="195"/>
      <c r="R283" s="195"/>
      <c r="S283" s="195"/>
      <c r="T283" s="195"/>
      <c r="U283" s="195"/>
      <c r="V283" s="195"/>
      <c r="W283" s="195"/>
      <c r="X283" s="195"/>
      <c r="Y283" s="195"/>
      <c r="Z283" s="195"/>
      <c r="AA283" s="195"/>
      <c r="AB283" s="195"/>
      <c r="AC283" s="195"/>
      <c r="AD283" s="195"/>
      <c r="AE283" s="195"/>
      <c r="AF283" s="195"/>
      <c r="AG283" s="195"/>
      <c r="AH283" s="195"/>
      <c r="AI283" s="195"/>
      <c r="AJ283" s="195"/>
      <c r="AK283" s="195"/>
      <c r="AL283" s="195"/>
      <c r="AM283" s="195"/>
      <c r="AN283" s="195"/>
      <c r="AO283" s="195"/>
      <c r="AP283" s="195"/>
      <c r="AQ283" s="195"/>
      <c r="AR283" s="195"/>
    </row>
    <row r="284" spans="12:44" s="205" customFormat="1">
      <c r="L284" s="195"/>
      <c r="M284" s="195"/>
      <c r="N284" s="195"/>
      <c r="O284" s="195"/>
      <c r="P284" s="195"/>
      <c r="Q284" s="195"/>
      <c r="R284" s="195"/>
      <c r="S284" s="195"/>
      <c r="T284" s="195"/>
      <c r="U284" s="195"/>
      <c r="V284" s="195"/>
      <c r="W284" s="195"/>
      <c r="X284" s="195"/>
      <c r="Y284" s="195"/>
      <c r="Z284" s="195"/>
      <c r="AA284" s="195"/>
      <c r="AB284" s="195"/>
      <c r="AC284" s="195"/>
      <c r="AD284" s="195"/>
      <c r="AE284" s="195"/>
      <c r="AF284" s="195"/>
      <c r="AG284" s="195"/>
      <c r="AH284" s="195"/>
      <c r="AI284" s="195"/>
      <c r="AJ284" s="195"/>
      <c r="AK284" s="195"/>
      <c r="AL284" s="195"/>
      <c r="AM284" s="195"/>
      <c r="AN284" s="195"/>
      <c r="AO284" s="195"/>
      <c r="AP284" s="195"/>
      <c r="AQ284" s="195"/>
      <c r="AR284" s="195"/>
    </row>
    <row r="285" spans="12:44" s="205" customFormat="1">
      <c r="L285" s="195"/>
      <c r="M285" s="195"/>
      <c r="N285" s="195"/>
      <c r="O285" s="195"/>
      <c r="P285" s="195"/>
      <c r="Q285" s="195"/>
      <c r="R285" s="195"/>
      <c r="S285" s="195"/>
      <c r="T285" s="195"/>
      <c r="U285" s="195"/>
      <c r="V285" s="195"/>
      <c r="W285" s="195"/>
      <c r="X285" s="195"/>
      <c r="Y285" s="195"/>
      <c r="Z285" s="195"/>
      <c r="AA285" s="195"/>
      <c r="AB285" s="195"/>
      <c r="AC285" s="195"/>
      <c r="AD285" s="195"/>
      <c r="AE285" s="195"/>
      <c r="AF285" s="195"/>
      <c r="AG285" s="195"/>
      <c r="AH285" s="195"/>
      <c r="AI285" s="195"/>
      <c r="AJ285" s="195"/>
      <c r="AK285" s="195"/>
      <c r="AL285" s="195"/>
      <c r="AM285" s="195"/>
      <c r="AN285" s="195"/>
      <c r="AO285" s="195"/>
      <c r="AP285" s="195"/>
      <c r="AQ285" s="195"/>
      <c r="AR285" s="195"/>
    </row>
    <row r="286" spans="12:44" s="205" customFormat="1">
      <c r="L286" s="195"/>
      <c r="M286" s="195"/>
      <c r="N286" s="195"/>
      <c r="O286" s="195"/>
      <c r="P286" s="195"/>
      <c r="Q286" s="195"/>
      <c r="R286" s="195"/>
      <c r="S286" s="195"/>
      <c r="T286" s="195"/>
      <c r="U286" s="195"/>
      <c r="V286" s="195"/>
      <c r="W286" s="195"/>
      <c r="X286" s="195"/>
      <c r="Y286" s="195"/>
      <c r="Z286" s="195"/>
      <c r="AA286" s="195"/>
      <c r="AB286" s="195"/>
      <c r="AC286" s="195"/>
      <c r="AD286" s="195"/>
      <c r="AE286" s="195"/>
      <c r="AF286" s="195"/>
      <c r="AG286" s="195"/>
      <c r="AH286" s="195"/>
      <c r="AI286" s="195"/>
      <c r="AJ286" s="195"/>
      <c r="AK286" s="195"/>
      <c r="AL286" s="195"/>
      <c r="AM286" s="195"/>
      <c r="AN286" s="195"/>
      <c r="AO286" s="195"/>
      <c r="AP286" s="195"/>
      <c r="AQ286" s="195"/>
      <c r="AR286" s="195"/>
    </row>
    <row r="287" spans="12:44" s="205" customFormat="1">
      <c r="L287" s="195"/>
      <c r="M287" s="195"/>
      <c r="N287" s="195"/>
      <c r="O287" s="195"/>
      <c r="P287" s="195"/>
      <c r="Q287" s="195"/>
      <c r="R287" s="195"/>
      <c r="S287" s="195"/>
      <c r="T287" s="195"/>
      <c r="U287" s="195"/>
      <c r="V287" s="195"/>
      <c r="W287" s="195"/>
      <c r="X287" s="195"/>
      <c r="Y287" s="195"/>
      <c r="Z287" s="195"/>
      <c r="AA287" s="195"/>
      <c r="AB287" s="195"/>
      <c r="AC287" s="195"/>
      <c r="AD287" s="195"/>
      <c r="AE287" s="195"/>
      <c r="AF287" s="195"/>
      <c r="AG287" s="195"/>
      <c r="AH287" s="195"/>
      <c r="AI287" s="195"/>
      <c r="AJ287" s="195"/>
      <c r="AK287" s="195"/>
      <c r="AL287" s="195"/>
      <c r="AM287" s="195"/>
      <c r="AN287" s="195"/>
      <c r="AO287" s="195"/>
      <c r="AP287" s="195"/>
      <c r="AQ287" s="195"/>
      <c r="AR287" s="195"/>
    </row>
    <row r="288" spans="12:44" s="205" customFormat="1">
      <c r="L288" s="195"/>
      <c r="M288" s="195"/>
      <c r="N288" s="195"/>
      <c r="O288" s="195"/>
      <c r="P288" s="195"/>
      <c r="Q288" s="195"/>
      <c r="R288" s="195"/>
      <c r="S288" s="195"/>
      <c r="T288" s="195"/>
      <c r="U288" s="195"/>
      <c r="V288" s="195"/>
      <c r="W288" s="195"/>
      <c r="X288" s="195"/>
      <c r="Y288" s="195"/>
      <c r="Z288" s="195"/>
      <c r="AA288" s="195"/>
      <c r="AB288" s="195"/>
      <c r="AC288" s="195"/>
      <c r="AD288" s="195"/>
      <c r="AE288" s="195"/>
      <c r="AF288" s="195"/>
      <c r="AG288" s="195"/>
      <c r="AH288" s="195"/>
      <c r="AI288" s="195"/>
      <c r="AJ288" s="195"/>
      <c r="AK288" s="195"/>
      <c r="AL288" s="195"/>
      <c r="AM288" s="195"/>
      <c r="AN288" s="195"/>
      <c r="AO288" s="195"/>
      <c r="AP288" s="195"/>
      <c r="AQ288" s="195"/>
      <c r="AR288" s="195"/>
    </row>
    <row r="289" spans="12:44" s="205" customFormat="1">
      <c r="L289" s="195"/>
      <c r="M289" s="195"/>
      <c r="N289" s="195"/>
      <c r="O289" s="195"/>
      <c r="P289" s="195"/>
      <c r="Q289" s="195"/>
      <c r="R289" s="195"/>
      <c r="S289" s="195"/>
      <c r="T289" s="195"/>
      <c r="U289" s="195"/>
      <c r="V289" s="195"/>
      <c r="W289" s="195"/>
      <c r="X289" s="195"/>
      <c r="Y289" s="195"/>
      <c r="Z289" s="195"/>
      <c r="AA289" s="195"/>
      <c r="AB289" s="195"/>
      <c r="AC289" s="195"/>
      <c r="AD289" s="195"/>
      <c r="AE289" s="195"/>
      <c r="AF289" s="195"/>
      <c r="AG289" s="195"/>
      <c r="AH289" s="195"/>
      <c r="AI289" s="195"/>
      <c r="AJ289" s="195"/>
      <c r="AK289" s="195"/>
      <c r="AL289" s="195"/>
      <c r="AM289" s="195"/>
      <c r="AN289" s="195"/>
      <c r="AO289" s="195"/>
      <c r="AP289" s="195"/>
      <c r="AQ289" s="195"/>
      <c r="AR289" s="195"/>
    </row>
    <row r="290" spans="12:44" s="205" customFormat="1">
      <c r="L290" s="195"/>
      <c r="M290" s="195"/>
      <c r="N290" s="195"/>
      <c r="O290" s="195"/>
      <c r="P290" s="195"/>
      <c r="Q290" s="195"/>
      <c r="R290" s="195"/>
      <c r="S290" s="195"/>
      <c r="T290" s="195"/>
      <c r="U290" s="195"/>
      <c r="V290" s="195"/>
      <c r="W290" s="195"/>
      <c r="X290" s="195"/>
      <c r="Y290" s="195"/>
      <c r="Z290" s="195"/>
      <c r="AA290" s="195"/>
      <c r="AB290" s="195"/>
      <c r="AC290" s="195"/>
      <c r="AD290" s="195"/>
      <c r="AE290" s="195"/>
      <c r="AF290" s="195"/>
      <c r="AG290" s="195"/>
      <c r="AH290" s="195"/>
      <c r="AI290" s="195"/>
      <c r="AJ290" s="195"/>
      <c r="AK290" s="195"/>
      <c r="AL290" s="195"/>
      <c r="AM290" s="195"/>
      <c r="AN290" s="195"/>
      <c r="AO290" s="195"/>
      <c r="AP290" s="195"/>
      <c r="AQ290" s="195"/>
      <c r="AR290" s="195"/>
    </row>
    <row r="291" spans="12:44" s="205" customFormat="1">
      <c r="L291" s="195"/>
      <c r="M291" s="195"/>
      <c r="N291" s="195"/>
      <c r="O291" s="195"/>
      <c r="P291" s="195"/>
      <c r="Q291" s="195"/>
      <c r="R291" s="195"/>
      <c r="S291" s="195"/>
      <c r="T291" s="195"/>
      <c r="U291" s="195"/>
      <c r="V291" s="195"/>
      <c r="W291" s="195"/>
      <c r="X291" s="195"/>
      <c r="Y291" s="195"/>
      <c r="Z291" s="195"/>
      <c r="AA291" s="195"/>
      <c r="AB291" s="195"/>
      <c r="AC291" s="195"/>
      <c r="AD291" s="195"/>
      <c r="AE291" s="195"/>
      <c r="AF291" s="195"/>
      <c r="AG291" s="195"/>
      <c r="AH291" s="195"/>
      <c r="AI291" s="195"/>
      <c r="AJ291" s="195"/>
      <c r="AK291" s="195"/>
      <c r="AL291" s="195"/>
      <c r="AM291" s="195"/>
      <c r="AN291" s="195"/>
      <c r="AO291" s="195"/>
      <c r="AP291" s="195"/>
      <c r="AQ291" s="195"/>
      <c r="AR291" s="195"/>
    </row>
    <row r="292" spans="12:44" s="205" customFormat="1">
      <c r="L292" s="195"/>
      <c r="M292" s="195"/>
      <c r="N292" s="195"/>
      <c r="O292" s="195"/>
      <c r="P292" s="195"/>
      <c r="Q292" s="195"/>
      <c r="R292" s="195"/>
      <c r="S292" s="195"/>
      <c r="T292" s="195"/>
      <c r="U292" s="195"/>
      <c r="V292" s="195"/>
      <c r="W292" s="195"/>
      <c r="X292" s="195"/>
      <c r="Y292" s="195"/>
      <c r="Z292" s="195"/>
      <c r="AA292" s="195"/>
      <c r="AB292" s="195"/>
      <c r="AC292" s="195"/>
      <c r="AD292" s="195"/>
      <c r="AE292" s="195"/>
      <c r="AF292" s="195"/>
      <c r="AG292" s="195"/>
      <c r="AH292" s="195"/>
      <c r="AI292" s="195"/>
      <c r="AJ292" s="195"/>
      <c r="AK292" s="195"/>
      <c r="AL292" s="195"/>
      <c r="AM292" s="195"/>
      <c r="AN292" s="195"/>
      <c r="AO292" s="195"/>
      <c r="AP292" s="195"/>
      <c r="AQ292" s="195"/>
      <c r="AR292" s="195"/>
    </row>
    <row r="293" spans="12:44" s="205" customFormat="1">
      <c r="L293" s="195"/>
      <c r="M293" s="195"/>
      <c r="N293" s="195"/>
      <c r="O293" s="195"/>
      <c r="P293" s="195"/>
      <c r="Q293" s="195"/>
      <c r="R293" s="195"/>
      <c r="S293" s="195"/>
      <c r="T293" s="195"/>
      <c r="U293" s="195"/>
      <c r="V293" s="195"/>
      <c r="W293" s="195"/>
      <c r="X293" s="195"/>
      <c r="Y293" s="195"/>
      <c r="Z293" s="195"/>
      <c r="AA293" s="195"/>
      <c r="AB293" s="195"/>
      <c r="AC293" s="195"/>
      <c r="AD293" s="195"/>
      <c r="AE293" s="195"/>
      <c r="AF293" s="195"/>
      <c r="AG293" s="195"/>
      <c r="AH293" s="195"/>
      <c r="AI293" s="195"/>
      <c r="AJ293" s="195"/>
      <c r="AK293" s="195"/>
      <c r="AL293" s="195"/>
      <c r="AM293" s="195"/>
      <c r="AN293" s="195"/>
      <c r="AO293" s="195"/>
      <c r="AP293" s="195"/>
      <c r="AQ293" s="195"/>
      <c r="AR293" s="195"/>
    </row>
    <row r="294" spans="12:44" s="205" customFormat="1">
      <c r="L294" s="195"/>
      <c r="M294" s="195"/>
      <c r="N294" s="195"/>
      <c r="O294" s="195"/>
      <c r="P294" s="195"/>
      <c r="Q294" s="195"/>
      <c r="R294" s="195"/>
      <c r="S294" s="195"/>
      <c r="T294" s="195"/>
      <c r="U294" s="195"/>
      <c r="V294" s="195"/>
      <c r="W294" s="195"/>
      <c r="X294" s="195"/>
      <c r="Y294" s="195"/>
      <c r="Z294" s="195"/>
      <c r="AA294" s="195"/>
      <c r="AB294" s="195"/>
      <c r="AC294" s="195"/>
      <c r="AD294" s="195"/>
      <c r="AE294" s="195"/>
      <c r="AF294" s="195"/>
      <c r="AG294" s="195"/>
      <c r="AH294" s="195"/>
      <c r="AI294" s="195"/>
      <c r="AJ294" s="195"/>
      <c r="AK294" s="195"/>
      <c r="AL294" s="195"/>
      <c r="AM294" s="195"/>
      <c r="AN294" s="195"/>
      <c r="AO294" s="195"/>
      <c r="AP294" s="195"/>
      <c r="AQ294" s="195"/>
      <c r="AR294" s="195"/>
    </row>
    <row r="295" spans="12:44" s="205" customFormat="1">
      <c r="L295" s="195"/>
      <c r="M295" s="195"/>
      <c r="N295" s="195"/>
      <c r="O295" s="195"/>
      <c r="P295" s="195"/>
      <c r="Q295" s="195"/>
      <c r="R295" s="195"/>
      <c r="S295" s="195"/>
      <c r="T295" s="195"/>
      <c r="U295" s="195"/>
      <c r="V295" s="195"/>
      <c r="W295" s="195"/>
      <c r="X295" s="195"/>
      <c r="Y295" s="195"/>
      <c r="Z295" s="195"/>
      <c r="AA295" s="195"/>
      <c r="AB295" s="195"/>
      <c r="AC295" s="195"/>
      <c r="AD295" s="195"/>
      <c r="AE295" s="195"/>
      <c r="AF295" s="195"/>
      <c r="AG295" s="195"/>
      <c r="AH295" s="195"/>
      <c r="AI295" s="195"/>
      <c r="AJ295" s="195"/>
      <c r="AK295" s="195"/>
      <c r="AL295" s="195"/>
      <c r="AM295" s="195"/>
      <c r="AN295" s="195"/>
      <c r="AO295" s="195"/>
      <c r="AP295" s="195"/>
      <c r="AQ295" s="195"/>
      <c r="AR295" s="195"/>
    </row>
    <row r="296" spans="12:44" s="205" customFormat="1">
      <c r="L296" s="195"/>
      <c r="M296" s="195"/>
      <c r="N296" s="195"/>
      <c r="O296" s="195"/>
      <c r="P296" s="195"/>
      <c r="Q296" s="195"/>
      <c r="R296" s="195"/>
      <c r="S296" s="195"/>
      <c r="T296" s="195"/>
      <c r="U296" s="195"/>
      <c r="V296" s="195"/>
      <c r="W296" s="195"/>
      <c r="X296" s="195"/>
      <c r="Y296" s="195"/>
      <c r="Z296" s="195"/>
      <c r="AA296" s="195"/>
      <c r="AB296" s="195"/>
      <c r="AC296" s="195"/>
      <c r="AD296" s="195"/>
      <c r="AE296" s="195"/>
      <c r="AF296" s="195"/>
      <c r="AG296" s="195"/>
      <c r="AH296" s="195"/>
      <c r="AI296" s="195"/>
      <c r="AJ296" s="195"/>
      <c r="AK296" s="195"/>
      <c r="AL296" s="195"/>
      <c r="AM296" s="195"/>
      <c r="AN296" s="195"/>
      <c r="AO296" s="195"/>
      <c r="AP296" s="195"/>
      <c r="AQ296" s="195"/>
      <c r="AR296" s="195"/>
    </row>
    <row r="297" spans="12:44" s="205" customFormat="1">
      <c r="L297" s="195"/>
      <c r="M297" s="195"/>
      <c r="N297" s="195"/>
      <c r="O297" s="195"/>
      <c r="P297" s="195"/>
      <c r="Q297" s="195"/>
      <c r="R297" s="195"/>
      <c r="S297" s="195"/>
      <c r="T297" s="195"/>
      <c r="U297" s="195"/>
      <c r="V297" s="195"/>
      <c r="W297" s="195"/>
      <c r="X297" s="195"/>
      <c r="Y297" s="195"/>
      <c r="Z297" s="195"/>
      <c r="AA297" s="195"/>
      <c r="AB297" s="195"/>
      <c r="AC297" s="195"/>
      <c r="AD297" s="195"/>
      <c r="AE297" s="195"/>
      <c r="AF297" s="195"/>
      <c r="AG297" s="195"/>
      <c r="AH297" s="195"/>
      <c r="AI297" s="195"/>
      <c r="AJ297" s="195"/>
      <c r="AK297" s="195"/>
      <c r="AL297" s="195"/>
      <c r="AM297" s="195"/>
      <c r="AN297" s="195"/>
      <c r="AO297" s="195"/>
      <c r="AP297" s="195"/>
      <c r="AQ297" s="195"/>
      <c r="AR297" s="195"/>
    </row>
    <row r="298" spans="12:44" s="205" customFormat="1">
      <c r="L298" s="195"/>
      <c r="M298" s="195"/>
      <c r="N298" s="195"/>
      <c r="O298" s="195"/>
      <c r="P298" s="195"/>
      <c r="Q298" s="195"/>
      <c r="R298" s="195"/>
      <c r="S298" s="195"/>
      <c r="T298" s="195"/>
      <c r="U298" s="195"/>
      <c r="V298" s="195"/>
      <c r="W298" s="195"/>
      <c r="X298" s="195"/>
      <c r="Y298" s="195"/>
      <c r="Z298" s="195"/>
      <c r="AA298" s="195"/>
      <c r="AB298" s="195"/>
      <c r="AC298" s="195"/>
      <c r="AD298" s="195"/>
      <c r="AE298" s="195"/>
      <c r="AF298" s="195"/>
      <c r="AG298" s="195"/>
      <c r="AH298" s="195"/>
      <c r="AI298" s="195"/>
      <c r="AJ298" s="195"/>
      <c r="AK298" s="195"/>
      <c r="AL298" s="195"/>
      <c r="AM298" s="195"/>
      <c r="AN298" s="195"/>
      <c r="AO298" s="195"/>
      <c r="AP298" s="195"/>
      <c r="AQ298" s="195"/>
      <c r="AR298" s="195"/>
    </row>
    <row r="299" spans="12:44" s="205" customFormat="1">
      <c r="L299" s="195"/>
      <c r="M299" s="195"/>
      <c r="N299" s="195"/>
      <c r="O299" s="195"/>
      <c r="P299" s="195"/>
      <c r="Q299" s="195"/>
      <c r="R299" s="195"/>
      <c r="S299" s="195"/>
      <c r="T299" s="195"/>
      <c r="U299" s="195"/>
      <c r="V299" s="195"/>
      <c r="W299" s="195"/>
      <c r="X299" s="195"/>
      <c r="Y299" s="195"/>
      <c r="Z299" s="195"/>
      <c r="AA299" s="195"/>
      <c r="AB299" s="195"/>
      <c r="AC299" s="195"/>
      <c r="AD299" s="195"/>
      <c r="AE299" s="195"/>
      <c r="AF299" s="195"/>
      <c r="AG299" s="195"/>
      <c r="AH299" s="195"/>
      <c r="AI299" s="195"/>
      <c r="AJ299" s="195"/>
      <c r="AK299" s="195"/>
      <c r="AL299" s="195"/>
      <c r="AM299" s="195"/>
      <c r="AN299" s="195"/>
      <c r="AO299" s="195"/>
      <c r="AP299" s="195"/>
      <c r="AQ299" s="195"/>
      <c r="AR299" s="195"/>
    </row>
    <row r="300" spans="12:44" s="205" customFormat="1">
      <c r="L300" s="195"/>
      <c r="M300" s="195"/>
      <c r="N300" s="195"/>
      <c r="O300" s="195"/>
      <c r="P300" s="195"/>
      <c r="Q300" s="195"/>
      <c r="R300" s="195"/>
      <c r="S300" s="195"/>
      <c r="T300" s="195"/>
      <c r="U300" s="195"/>
      <c r="V300" s="195"/>
      <c r="W300" s="195"/>
      <c r="X300" s="195"/>
      <c r="Y300" s="195"/>
      <c r="Z300" s="195"/>
      <c r="AA300" s="195"/>
      <c r="AB300" s="195"/>
      <c r="AC300" s="195"/>
      <c r="AD300" s="195"/>
      <c r="AE300" s="195"/>
      <c r="AF300" s="195"/>
      <c r="AG300" s="195"/>
      <c r="AH300" s="195"/>
      <c r="AI300" s="195"/>
      <c r="AJ300" s="195"/>
      <c r="AK300" s="195"/>
      <c r="AL300" s="195"/>
      <c r="AM300" s="195"/>
      <c r="AN300" s="195"/>
      <c r="AO300" s="195"/>
      <c r="AP300" s="195"/>
      <c r="AQ300" s="195"/>
      <c r="AR300" s="195"/>
    </row>
    <row r="301" spans="12:44" s="205" customFormat="1">
      <c r="L301" s="195"/>
      <c r="M301" s="195"/>
      <c r="N301" s="195"/>
      <c r="O301" s="195"/>
      <c r="P301" s="195"/>
      <c r="Q301" s="195"/>
      <c r="R301" s="195"/>
      <c r="S301" s="195"/>
      <c r="T301" s="195"/>
      <c r="U301" s="195"/>
      <c r="V301" s="195"/>
      <c r="W301" s="195"/>
      <c r="X301" s="195"/>
      <c r="Y301" s="195"/>
      <c r="Z301" s="195"/>
      <c r="AA301" s="195"/>
      <c r="AB301" s="195"/>
      <c r="AC301" s="195"/>
      <c r="AD301" s="195"/>
      <c r="AE301" s="195"/>
      <c r="AF301" s="195"/>
      <c r="AG301" s="195"/>
      <c r="AH301" s="195"/>
      <c r="AI301" s="195"/>
      <c r="AJ301" s="195"/>
      <c r="AK301" s="195"/>
      <c r="AL301" s="195"/>
      <c r="AM301" s="195"/>
      <c r="AN301" s="195"/>
      <c r="AO301" s="195"/>
      <c r="AP301" s="195"/>
      <c r="AQ301" s="195"/>
      <c r="AR301" s="195"/>
    </row>
    <row r="302" spans="12:44" s="205" customFormat="1">
      <c r="L302" s="195"/>
      <c r="M302" s="195"/>
      <c r="N302" s="195"/>
      <c r="O302" s="195"/>
      <c r="P302" s="195"/>
      <c r="Q302" s="195"/>
      <c r="R302" s="195"/>
      <c r="S302" s="195"/>
      <c r="T302" s="195"/>
      <c r="U302" s="195"/>
      <c r="V302" s="195"/>
      <c r="W302" s="195"/>
      <c r="X302" s="195"/>
      <c r="Y302" s="195"/>
      <c r="Z302" s="195"/>
      <c r="AA302" s="195"/>
      <c r="AB302" s="195"/>
      <c r="AC302" s="195"/>
      <c r="AD302" s="195"/>
      <c r="AE302" s="195"/>
      <c r="AF302" s="195"/>
      <c r="AG302" s="195"/>
      <c r="AH302" s="195"/>
      <c r="AI302" s="195"/>
      <c r="AJ302" s="195"/>
      <c r="AK302" s="195"/>
      <c r="AL302" s="195"/>
      <c r="AM302" s="195"/>
      <c r="AN302" s="195"/>
      <c r="AO302" s="195"/>
      <c r="AP302" s="195"/>
      <c r="AQ302" s="195"/>
      <c r="AR302" s="195"/>
    </row>
    <row r="303" spans="12:44" s="205" customFormat="1">
      <c r="L303" s="195"/>
      <c r="M303" s="195"/>
      <c r="N303" s="195"/>
      <c r="O303" s="195"/>
      <c r="P303" s="195"/>
      <c r="Q303" s="195"/>
      <c r="R303" s="195"/>
      <c r="S303" s="195"/>
      <c r="T303" s="195"/>
      <c r="U303" s="195"/>
      <c r="V303" s="195"/>
      <c r="W303" s="195"/>
      <c r="X303" s="195"/>
      <c r="Y303" s="195"/>
      <c r="Z303" s="195"/>
      <c r="AA303" s="195"/>
      <c r="AB303" s="195"/>
      <c r="AC303" s="195"/>
      <c r="AD303" s="195"/>
      <c r="AE303" s="195"/>
      <c r="AF303" s="195"/>
      <c r="AG303" s="195"/>
      <c r="AH303" s="195"/>
      <c r="AI303" s="195"/>
      <c r="AJ303" s="195"/>
      <c r="AK303" s="195"/>
      <c r="AL303" s="195"/>
      <c r="AM303" s="195"/>
      <c r="AN303" s="195"/>
      <c r="AO303" s="195"/>
      <c r="AP303" s="195"/>
      <c r="AQ303" s="195"/>
      <c r="AR303" s="195"/>
    </row>
    <row r="304" spans="12:44" s="205" customFormat="1">
      <c r="L304" s="195"/>
      <c r="M304" s="195"/>
      <c r="N304" s="195"/>
      <c r="O304" s="195"/>
      <c r="P304" s="195"/>
      <c r="Q304" s="195"/>
      <c r="R304" s="195"/>
      <c r="S304" s="195"/>
      <c r="T304" s="195"/>
      <c r="U304" s="195"/>
      <c r="V304" s="195"/>
      <c r="W304" s="195"/>
      <c r="X304" s="195"/>
      <c r="Y304" s="195"/>
      <c r="Z304" s="195"/>
      <c r="AA304" s="195"/>
      <c r="AB304" s="195"/>
      <c r="AC304" s="195"/>
      <c r="AD304" s="195"/>
      <c r="AE304" s="195"/>
      <c r="AF304" s="195"/>
      <c r="AG304" s="195"/>
      <c r="AH304" s="195"/>
      <c r="AI304" s="195"/>
      <c r="AJ304" s="195"/>
      <c r="AK304" s="195"/>
      <c r="AL304" s="195"/>
      <c r="AM304" s="195"/>
      <c r="AN304" s="195"/>
      <c r="AO304" s="195"/>
      <c r="AP304" s="195"/>
      <c r="AQ304" s="195"/>
      <c r="AR304" s="195"/>
    </row>
    <row r="305" spans="12:44" s="205" customFormat="1">
      <c r="L305" s="195"/>
      <c r="M305" s="195"/>
      <c r="N305" s="195"/>
      <c r="O305" s="195"/>
      <c r="P305" s="195"/>
      <c r="Q305" s="195"/>
      <c r="R305" s="195"/>
      <c r="S305" s="195"/>
      <c r="T305" s="195"/>
      <c r="U305" s="195"/>
      <c r="V305" s="195"/>
      <c r="W305" s="195"/>
      <c r="X305" s="195"/>
      <c r="Y305" s="195"/>
      <c r="Z305" s="195"/>
      <c r="AA305" s="195"/>
      <c r="AB305" s="195"/>
      <c r="AC305" s="195"/>
      <c r="AD305" s="195"/>
      <c r="AE305" s="195"/>
      <c r="AF305" s="195"/>
      <c r="AG305" s="195"/>
      <c r="AH305" s="195"/>
      <c r="AI305" s="195"/>
      <c r="AJ305" s="195"/>
      <c r="AK305" s="195"/>
      <c r="AL305" s="195"/>
      <c r="AM305" s="195"/>
      <c r="AN305" s="195"/>
      <c r="AO305" s="195"/>
      <c r="AP305" s="195"/>
      <c r="AQ305" s="195"/>
      <c r="AR305" s="195"/>
    </row>
    <row r="306" spans="12:44" s="205" customFormat="1">
      <c r="L306" s="195"/>
      <c r="M306" s="195"/>
      <c r="N306" s="195"/>
      <c r="O306" s="195"/>
      <c r="P306" s="195"/>
      <c r="Q306" s="195"/>
      <c r="R306" s="195"/>
      <c r="S306" s="195"/>
      <c r="T306" s="195"/>
      <c r="U306" s="195"/>
      <c r="V306" s="195"/>
      <c r="W306" s="195"/>
      <c r="X306" s="195"/>
      <c r="Y306" s="195"/>
      <c r="Z306" s="195"/>
      <c r="AA306" s="195"/>
      <c r="AB306" s="195"/>
      <c r="AC306" s="195"/>
      <c r="AD306" s="195"/>
      <c r="AE306" s="195"/>
      <c r="AF306" s="195"/>
      <c r="AG306" s="195"/>
      <c r="AH306" s="195"/>
      <c r="AI306" s="195"/>
      <c r="AJ306" s="195"/>
      <c r="AK306" s="195"/>
      <c r="AL306" s="195"/>
      <c r="AM306" s="195"/>
      <c r="AN306" s="195"/>
      <c r="AO306" s="195"/>
      <c r="AP306" s="195"/>
      <c r="AQ306" s="195"/>
      <c r="AR306" s="195"/>
    </row>
    <row r="307" spans="12:44" s="205" customFormat="1">
      <c r="L307" s="195"/>
      <c r="M307" s="195"/>
      <c r="N307" s="195"/>
      <c r="O307" s="195"/>
      <c r="P307" s="195"/>
      <c r="Q307" s="195"/>
      <c r="R307" s="195"/>
      <c r="S307" s="195"/>
      <c r="T307" s="195"/>
      <c r="U307" s="195"/>
      <c r="V307" s="195"/>
      <c r="W307" s="195"/>
      <c r="X307" s="195"/>
      <c r="Y307" s="195"/>
      <c r="Z307" s="195"/>
      <c r="AA307" s="195"/>
      <c r="AB307" s="195"/>
      <c r="AC307" s="195"/>
      <c r="AD307" s="195"/>
      <c r="AE307" s="195"/>
      <c r="AF307" s="195"/>
      <c r="AG307" s="195"/>
      <c r="AH307" s="195"/>
      <c r="AI307" s="195"/>
      <c r="AJ307" s="195"/>
      <c r="AK307" s="195"/>
      <c r="AL307" s="195"/>
      <c r="AM307" s="195"/>
      <c r="AN307" s="195"/>
      <c r="AO307" s="195"/>
      <c r="AP307" s="195"/>
      <c r="AQ307" s="195"/>
      <c r="AR307" s="195"/>
    </row>
    <row r="308" spans="12:44" s="205" customFormat="1">
      <c r="L308" s="195"/>
      <c r="M308" s="195"/>
      <c r="N308" s="195"/>
      <c r="O308" s="195"/>
      <c r="P308" s="195"/>
      <c r="Q308" s="195"/>
      <c r="R308" s="195"/>
      <c r="S308" s="195"/>
      <c r="T308" s="195"/>
      <c r="U308" s="195"/>
      <c r="V308" s="195"/>
      <c r="W308" s="195"/>
      <c r="X308" s="195"/>
      <c r="Y308" s="195"/>
      <c r="Z308" s="195"/>
      <c r="AA308" s="195"/>
      <c r="AB308" s="195"/>
      <c r="AC308" s="195"/>
      <c r="AD308" s="195"/>
      <c r="AE308" s="195"/>
      <c r="AF308" s="195"/>
      <c r="AG308" s="195"/>
      <c r="AH308" s="195"/>
      <c r="AI308" s="195"/>
      <c r="AJ308" s="195"/>
      <c r="AK308" s="195"/>
      <c r="AL308" s="195"/>
      <c r="AM308" s="195"/>
      <c r="AN308" s="195"/>
      <c r="AO308" s="195"/>
      <c r="AP308" s="195"/>
      <c r="AQ308" s="195"/>
      <c r="AR308" s="195"/>
    </row>
    <row r="309" spans="12:44" s="205" customFormat="1">
      <c r="L309" s="195"/>
      <c r="M309" s="195"/>
      <c r="N309" s="195"/>
      <c r="O309" s="195"/>
      <c r="P309" s="195"/>
      <c r="Q309" s="195"/>
      <c r="R309" s="195"/>
      <c r="S309" s="195"/>
      <c r="T309" s="195"/>
      <c r="U309" s="195"/>
      <c r="V309" s="195"/>
      <c r="W309" s="195"/>
      <c r="X309" s="195"/>
      <c r="Y309" s="195"/>
      <c r="Z309" s="195"/>
      <c r="AA309" s="195"/>
      <c r="AB309" s="195"/>
      <c r="AC309" s="195"/>
      <c r="AD309" s="195"/>
      <c r="AE309" s="195"/>
      <c r="AF309" s="195"/>
      <c r="AG309" s="195"/>
      <c r="AH309" s="195"/>
      <c r="AI309" s="195"/>
      <c r="AJ309" s="195"/>
      <c r="AK309" s="195"/>
      <c r="AL309" s="195"/>
      <c r="AM309" s="195"/>
      <c r="AN309" s="195"/>
      <c r="AO309" s="195"/>
      <c r="AP309" s="195"/>
      <c r="AQ309" s="195"/>
      <c r="AR309" s="195"/>
    </row>
    <row r="310" spans="12:44" s="205" customFormat="1">
      <c r="L310" s="195"/>
      <c r="M310" s="195"/>
      <c r="N310" s="195"/>
      <c r="O310" s="195"/>
      <c r="P310" s="195"/>
      <c r="Q310" s="195"/>
      <c r="R310" s="195"/>
      <c r="S310" s="195"/>
      <c r="T310" s="195"/>
      <c r="U310" s="195"/>
      <c r="V310" s="195"/>
      <c r="W310" s="195"/>
      <c r="X310" s="195"/>
      <c r="Y310" s="195"/>
      <c r="Z310" s="195"/>
      <c r="AA310" s="195"/>
      <c r="AB310" s="195"/>
      <c r="AC310" s="195"/>
      <c r="AD310" s="195"/>
      <c r="AE310" s="195"/>
      <c r="AF310" s="195"/>
      <c r="AG310" s="195"/>
      <c r="AH310" s="195"/>
      <c r="AI310" s="195"/>
      <c r="AJ310" s="195"/>
      <c r="AK310" s="195"/>
      <c r="AL310" s="195"/>
      <c r="AM310" s="195"/>
      <c r="AN310" s="195"/>
      <c r="AO310" s="195"/>
      <c r="AP310" s="195"/>
      <c r="AQ310" s="195"/>
      <c r="AR310" s="195"/>
    </row>
    <row r="311" spans="12:44" s="205" customFormat="1">
      <c r="L311" s="195"/>
      <c r="M311" s="195"/>
      <c r="N311" s="195"/>
      <c r="O311" s="195"/>
      <c r="P311" s="195"/>
      <c r="Q311" s="195"/>
      <c r="R311" s="195"/>
      <c r="S311" s="195"/>
      <c r="T311" s="195"/>
      <c r="U311" s="195"/>
      <c r="V311" s="195"/>
      <c r="W311" s="195"/>
      <c r="X311" s="195"/>
      <c r="Y311" s="195"/>
      <c r="Z311" s="195"/>
      <c r="AA311" s="195"/>
      <c r="AB311" s="195"/>
      <c r="AC311" s="195"/>
      <c r="AD311" s="195"/>
      <c r="AE311" s="195"/>
      <c r="AF311" s="195"/>
      <c r="AG311" s="195"/>
      <c r="AH311" s="195"/>
      <c r="AI311" s="195"/>
      <c r="AJ311" s="195"/>
      <c r="AK311" s="195"/>
      <c r="AL311" s="195"/>
      <c r="AM311" s="195"/>
      <c r="AN311" s="195"/>
      <c r="AO311" s="195"/>
      <c r="AP311" s="195"/>
      <c r="AQ311" s="195"/>
      <c r="AR311" s="195"/>
    </row>
    <row r="312" spans="12:44" s="205" customFormat="1">
      <c r="L312" s="195"/>
      <c r="M312" s="195"/>
      <c r="N312" s="195"/>
      <c r="O312" s="195"/>
      <c r="P312" s="195"/>
      <c r="Q312" s="195"/>
      <c r="R312" s="195"/>
      <c r="S312" s="195"/>
      <c r="T312" s="195"/>
      <c r="U312" s="195"/>
      <c r="V312" s="195"/>
      <c r="W312" s="195"/>
      <c r="X312" s="195"/>
      <c r="Y312" s="195"/>
      <c r="Z312" s="195"/>
      <c r="AA312" s="195"/>
      <c r="AB312" s="195"/>
      <c r="AC312" s="195"/>
      <c r="AD312" s="195"/>
      <c r="AE312" s="195"/>
      <c r="AF312" s="195"/>
      <c r="AG312" s="195"/>
      <c r="AH312" s="195"/>
      <c r="AI312" s="195"/>
      <c r="AJ312" s="195"/>
      <c r="AK312" s="195"/>
      <c r="AL312" s="195"/>
      <c r="AM312" s="195"/>
      <c r="AN312" s="195"/>
      <c r="AO312" s="195"/>
      <c r="AP312" s="195"/>
      <c r="AQ312" s="195"/>
      <c r="AR312" s="195"/>
    </row>
    <row r="313" spans="12:44" s="205" customFormat="1">
      <c r="L313" s="195"/>
      <c r="M313" s="195"/>
      <c r="N313" s="195"/>
      <c r="O313" s="195"/>
      <c r="P313" s="195"/>
      <c r="Q313" s="195"/>
      <c r="R313" s="195"/>
      <c r="S313" s="195"/>
      <c r="T313" s="195"/>
      <c r="U313" s="195"/>
      <c r="V313" s="195"/>
      <c r="W313" s="195"/>
      <c r="X313" s="195"/>
      <c r="Y313" s="195"/>
      <c r="Z313" s="195"/>
      <c r="AA313" s="195"/>
      <c r="AB313" s="195"/>
      <c r="AC313" s="195"/>
      <c r="AD313" s="195"/>
      <c r="AE313" s="195"/>
      <c r="AF313" s="195"/>
      <c r="AG313" s="195"/>
      <c r="AH313" s="195"/>
      <c r="AI313" s="195"/>
      <c r="AJ313" s="195"/>
      <c r="AK313" s="195"/>
      <c r="AL313" s="195"/>
      <c r="AM313" s="195"/>
      <c r="AN313" s="195"/>
      <c r="AO313" s="195"/>
      <c r="AP313" s="195"/>
      <c r="AQ313" s="195"/>
      <c r="AR313" s="195"/>
    </row>
    <row r="314" spans="12:44" s="205" customFormat="1">
      <c r="L314" s="195"/>
      <c r="M314" s="195"/>
      <c r="N314" s="195"/>
      <c r="O314" s="195"/>
      <c r="P314" s="195"/>
      <c r="Q314" s="195"/>
      <c r="R314" s="195"/>
      <c r="S314" s="195"/>
      <c r="T314" s="195"/>
      <c r="U314" s="195"/>
      <c r="V314" s="195"/>
      <c r="W314" s="195"/>
      <c r="X314" s="195"/>
      <c r="Y314" s="195"/>
      <c r="Z314" s="195"/>
      <c r="AA314" s="195"/>
      <c r="AB314" s="195"/>
      <c r="AC314" s="195"/>
      <c r="AD314" s="195"/>
      <c r="AE314" s="195"/>
      <c r="AF314" s="195"/>
      <c r="AG314" s="195"/>
      <c r="AH314" s="195"/>
      <c r="AI314" s="195"/>
      <c r="AJ314" s="195"/>
      <c r="AK314" s="195"/>
      <c r="AL314" s="195"/>
      <c r="AM314" s="195"/>
      <c r="AN314" s="195"/>
      <c r="AO314" s="195"/>
      <c r="AP314" s="195"/>
      <c r="AQ314" s="195"/>
      <c r="AR314" s="195"/>
    </row>
    <row r="315" spans="12:44" s="205" customFormat="1">
      <c r="L315" s="195"/>
      <c r="M315" s="195"/>
      <c r="N315" s="195"/>
      <c r="O315" s="195"/>
      <c r="P315" s="195"/>
      <c r="Q315" s="195"/>
      <c r="R315" s="195"/>
      <c r="S315" s="195"/>
      <c r="T315" s="195"/>
      <c r="U315" s="195"/>
      <c r="V315" s="195"/>
      <c r="W315" s="195"/>
      <c r="X315" s="195"/>
      <c r="Y315" s="195"/>
      <c r="Z315" s="195"/>
      <c r="AA315" s="195"/>
      <c r="AB315" s="195"/>
      <c r="AC315" s="195"/>
      <c r="AD315" s="195"/>
      <c r="AE315" s="195"/>
      <c r="AF315" s="195"/>
      <c r="AG315" s="195"/>
      <c r="AH315" s="195"/>
      <c r="AI315" s="195"/>
      <c r="AJ315" s="195"/>
      <c r="AK315" s="195"/>
      <c r="AL315" s="195"/>
      <c r="AM315" s="195"/>
      <c r="AN315" s="195"/>
      <c r="AO315" s="195"/>
      <c r="AP315" s="195"/>
      <c r="AQ315" s="195"/>
      <c r="AR315" s="195"/>
    </row>
    <row r="316" spans="12:44" s="205" customFormat="1">
      <c r="L316" s="195"/>
      <c r="M316" s="195"/>
      <c r="N316" s="195"/>
      <c r="O316" s="195"/>
      <c r="P316" s="195"/>
      <c r="Q316" s="195"/>
      <c r="R316" s="195"/>
      <c r="S316" s="195"/>
      <c r="T316" s="195"/>
      <c r="U316" s="195"/>
      <c r="V316" s="195"/>
      <c r="W316" s="195"/>
      <c r="X316" s="195"/>
      <c r="Y316" s="195"/>
      <c r="Z316" s="195"/>
      <c r="AA316" s="195"/>
      <c r="AB316" s="195"/>
      <c r="AC316" s="195"/>
      <c r="AD316" s="195"/>
      <c r="AE316" s="195"/>
      <c r="AF316" s="195"/>
      <c r="AG316" s="195"/>
      <c r="AH316" s="195"/>
      <c r="AI316" s="195"/>
      <c r="AJ316" s="195"/>
      <c r="AK316" s="195"/>
      <c r="AL316" s="195"/>
      <c r="AM316" s="195"/>
      <c r="AN316" s="195"/>
      <c r="AO316" s="195"/>
      <c r="AP316" s="195"/>
      <c r="AQ316" s="195"/>
      <c r="AR316" s="195"/>
    </row>
    <row r="317" spans="12:44" s="205" customFormat="1">
      <c r="L317" s="195"/>
      <c r="M317" s="195"/>
      <c r="N317" s="195"/>
      <c r="O317" s="195"/>
      <c r="P317" s="195"/>
      <c r="Q317" s="195"/>
      <c r="R317" s="195"/>
      <c r="S317" s="195"/>
      <c r="T317" s="195"/>
      <c r="U317" s="195"/>
      <c r="V317" s="195"/>
      <c r="W317" s="195"/>
      <c r="X317" s="195"/>
      <c r="Y317" s="195"/>
      <c r="Z317" s="195"/>
      <c r="AA317" s="195"/>
      <c r="AB317" s="195"/>
      <c r="AC317" s="195"/>
      <c r="AD317" s="195"/>
      <c r="AE317" s="195"/>
      <c r="AF317" s="195"/>
      <c r="AG317" s="195"/>
      <c r="AH317" s="195"/>
      <c r="AI317" s="195"/>
      <c r="AJ317" s="195"/>
      <c r="AK317" s="195"/>
      <c r="AL317" s="195"/>
      <c r="AM317" s="195"/>
      <c r="AN317" s="195"/>
      <c r="AO317" s="195"/>
      <c r="AP317" s="195"/>
      <c r="AQ317" s="195"/>
      <c r="AR317" s="195"/>
    </row>
    <row r="318" spans="12:44" s="205" customFormat="1">
      <c r="L318" s="195"/>
      <c r="M318" s="195"/>
      <c r="N318" s="195"/>
      <c r="O318" s="195"/>
      <c r="P318" s="195"/>
      <c r="Q318" s="195"/>
      <c r="R318" s="195"/>
      <c r="S318" s="195"/>
      <c r="T318" s="195"/>
      <c r="U318" s="195"/>
      <c r="V318" s="195"/>
      <c r="W318" s="195"/>
      <c r="X318" s="195"/>
      <c r="Y318" s="195"/>
      <c r="Z318" s="195"/>
      <c r="AA318" s="195"/>
      <c r="AB318" s="195"/>
      <c r="AC318" s="195"/>
      <c r="AD318" s="195"/>
      <c r="AE318" s="195"/>
      <c r="AF318" s="195"/>
      <c r="AG318" s="195"/>
      <c r="AH318" s="195"/>
      <c r="AI318" s="195"/>
      <c r="AJ318" s="195"/>
      <c r="AK318" s="195"/>
      <c r="AL318" s="195"/>
      <c r="AM318" s="195"/>
      <c r="AN318" s="195"/>
      <c r="AO318" s="195"/>
      <c r="AP318" s="195"/>
      <c r="AQ318" s="195"/>
      <c r="AR318" s="195"/>
    </row>
    <row r="319" spans="12:44" s="205" customFormat="1">
      <c r="L319" s="195"/>
      <c r="M319" s="195"/>
      <c r="N319" s="195"/>
      <c r="O319" s="195"/>
      <c r="P319" s="195"/>
      <c r="Q319" s="195"/>
      <c r="R319" s="195"/>
      <c r="S319" s="195"/>
      <c r="T319" s="195"/>
      <c r="U319" s="195"/>
      <c r="V319" s="195"/>
      <c r="W319" s="195"/>
      <c r="X319" s="195"/>
      <c r="Y319" s="195"/>
      <c r="Z319" s="195"/>
      <c r="AA319" s="195"/>
      <c r="AB319" s="195"/>
      <c r="AC319" s="195"/>
      <c r="AD319" s="195"/>
      <c r="AE319" s="195"/>
      <c r="AF319" s="195"/>
      <c r="AG319" s="195"/>
      <c r="AH319" s="195"/>
      <c r="AI319" s="195"/>
      <c r="AJ319" s="195"/>
      <c r="AK319" s="195"/>
      <c r="AL319" s="195"/>
      <c r="AM319" s="195"/>
      <c r="AN319" s="195"/>
      <c r="AO319" s="195"/>
      <c r="AP319" s="195"/>
      <c r="AQ319" s="195"/>
      <c r="AR319" s="195"/>
    </row>
    <row r="320" spans="12:44" s="205" customFormat="1">
      <c r="L320" s="195"/>
      <c r="M320" s="195"/>
      <c r="N320" s="195"/>
      <c r="O320" s="195"/>
      <c r="P320" s="195"/>
      <c r="Q320" s="195"/>
      <c r="R320" s="195"/>
      <c r="S320" s="195"/>
      <c r="T320" s="195"/>
      <c r="U320" s="195"/>
      <c r="V320" s="195"/>
      <c r="W320" s="195"/>
      <c r="X320" s="195"/>
      <c r="Y320" s="195"/>
      <c r="Z320" s="195"/>
      <c r="AA320" s="195"/>
      <c r="AB320" s="195"/>
      <c r="AC320" s="195"/>
      <c r="AD320" s="195"/>
      <c r="AE320" s="195"/>
      <c r="AF320" s="195"/>
      <c r="AG320" s="195"/>
      <c r="AH320" s="195"/>
      <c r="AI320" s="195"/>
      <c r="AJ320" s="195"/>
      <c r="AK320" s="195"/>
      <c r="AL320" s="195"/>
      <c r="AM320" s="195"/>
      <c r="AN320" s="195"/>
      <c r="AO320" s="195"/>
      <c r="AP320" s="195"/>
      <c r="AQ320" s="195"/>
      <c r="AR320" s="195"/>
    </row>
    <row r="321" spans="12:44" s="205" customFormat="1">
      <c r="L321" s="195"/>
      <c r="M321" s="195"/>
      <c r="N321" s="195"/>
      <c r="O321" s="195"/>
      <c r="P321" s="195"/>
      <c r="Q321" s="195"/>
      <c r="R321" s="195"/>
      <c r="S321" s="195"/>
      <c r="T321" s="195"/>
      <c r="U321" s="195"/>
      <c r="V321" s="195"/>
      <c r="W321" s="195"/>
      <c r="X321" s="195"/>
      <c r="Y321" s="195"/>
      <c r="Z321" s="195"/>
      <c r="AA321" s="195"/>
      <c r="AB321" s="195"/>
      <c r="AC321" s="195"/>
      <c r="AD321" s="195"/>
      <c r="AE321" s="195"/>
      <c r="AF321" s="195"/>
      <c r="AG321" s="195"/>
      <c r="AH321" s="195"/>
      <c r="AI321" s="195"/>
      <c r="AJ321" s="195"/>
      <c r="AK321" s="195"/>
      <c r="AL321" s="195"/>
      <c r="AM321" s="195"/>
      <c r="AN321" s="195"/>
      <c r="AO321" s="195"/>
      <c r="AP321" s="195"/>
      <c r="AQ321" s="195"/>
      <c r="AR321" s="195"/>
    </row>
    <row r="322" spans="12:44" s="205" customFormat="1">
      <c r="L322" s="195"/>
      <c r="M322" s="195"/>
      <c r="N322" s="195"/>
      <c r="O322" s="195"/>
      <c r="P322" s="195"/>
      <c r="Q322" s="195"/>
      <c r="R322" s="195"/>
      <c r="S322" s="195"/>
      <c r="T322" s="195"/>
      <c r="U322" s="195"/>
      <c r="V322" s="195"/>
      <c r="W322" s="195"/>
      <c r="X322" s="195"/>
      <c r="Y322" s="195"/>
      <c r="Z322" s="195"/>
      <c r="AA322" s="195"/>
      <c r="AB322" s="195"/>
      <c r="AC322" s="195"/>
      <c r="AD322" s="195"/>
      <c r="AE322" s="195"/>
      <c r="AF322" s="195"/>
      <c r="AG322" s="195"/>
      <c r="AH322" s="195"/>
      <c r="AI322" s="195"/>
      <c r="AJ322" s="195"/>
      <c r="AK322" s="195"/>
      <c r="AL322" s="195"/>
      <c r="AM322" s="195"/>
      <c r="AN322" s="195"/>
      <c r="AO322" s="195"/>
      <c r="AP322" s="195"/>
      <c r="AQ322" s="195"/>
      <c r="AR322" s="195"/>
    </row>
    <row r="323" spans="12:44" s="205" customFormat="1">
      <c r="L323" s="195"/>
      <c r="M323" s="195"/>
      <c r="N323" s="195"/>
      <c r="O323" s="195"/>
      <c r="P323" s="195"/>
      <c r="Q323" s="195"/>
      <c r="R323" s="195"/>
      <c r="S323" s="195"/>
      <c r="T323" s="195"/>
      <c r="U323" s="195"/>
      <c r="V323" s="195"/>
      <c r="W323" s="195"/>
      <c r="X323" s="195"/>
      <c r="Y323" s="195"/>
      <c r="Z323" s="195"/>
      <c r="AA323" s="195"/>
      <c r="AB323" s="195"/>
      <c r="AC323" s="195"/>
      <c r="AD323" s="195"/>
      <c r="AE323" s="195"/>
      <c r="AF323" s="195"/>
      <c r="AG323" s="195"/>
      <c r="AH323" s="195"/>
      <c r="AI323" s="195"/>
      <c r="AJ323" s="195"/>
      <c r="AK323" s="195"/>
      <c r="AL323" s="195"/>
      <c r="AM323" s="195"/>
      <c r="AN323" s="195"/>
      <c r="AO323" s="195"/>
      <c r="AP323" s="195"/>
      <c r="AQ323" s="195"/>
      <c r="AR323" s="195"/>
    </row>
    <row r="324" spans="12:44" s="205" customFormat="1">
      <c r="L324" s="195"/>
      <c r="M324" s="195"/>
      <c r="N324" s="195"/>
      <c r="O324" s="195"/>
      <c r="P324" s="195"/>
      <c r="Q324" s="195"/>
      <c r="R324" s="195"/>
      <c r="S324" s="195"/>
      <c r="T324" s="195"/>
      <c r="U324" s="195"/>
      <c r="V324" s="195"/>
      <c r="W324" s="195"/>
      <c r="X324" s="195"/>
      <c r="Y324" s="195"/>
      <c r="Z324" s="195"/>
      <c r="AA324" s="195"/>
      <c r="AB324" s="195"/>
      <c r="AC324" s="195"/>
      <c r="AD324" s="195"/>
      <c r="AE324" s="195"/>
      <c r="AF324" s="195"/>
      <c r="AG324" s="195"/>
      <c r="AH324" s="195"/>
      <c r="AI324" s="195"/>
      <c r="AJ324" s="195"/>
      <c r="AK324" s="195"/>
      <c r="AL324" s="195"/>
      <c r="AM324" s="195"/>
      <c r="AN324" s="195"/>
      <c r="AO324" s="195"/>
      <c r="AP324" s="195"/>
      <c r="AQ324" s="195"/>
      <c r="AR324" s="195"/>
    </row>
    <row r="325" spans="12:44" s="205" customFormat="1">
      <c r="L325" s="195"/>
      <c r="M325" s="195"/>
      <c r="N325" s="195"/>
      <c r="O325" s="195"/>
      <c r="P325" s="195"/>
      <c r="Q325" s="195"/>
      <c r="R325" s="195"/>
      <c r="S325" s="195"/>
      <c r="T325" s="195"/>
      <c r="U325" s="195"/>
      <c r="V325" s="195"/>
      <c r="W325" s="195"/>
      <c r="X325" s="195"/>
      <c r="Y325" s="195"/>
      <c r="Z325" s="195"/>
      <c r="AA325" s="195"/>
      <c r="AB325" s="195"/>
      <c r="AC325" s="195"/>
      <c r="AD325" s="195"/>
      <c r="AE325" s="195"/>
      <c r="AF325" s="195"/>
      <c r="AG325" s="195"/>
      <c r="AH325" s="195"/>
      <c r="AI325" s="195"/>
      <c r="AJ325" s="195"/>
      <c r="AK325" s="195"/>
      <c r="AL325" s="195"/>
      <c r="AM325" s="195"/>
      <c r="AN325" s="195"/>
      <c r="AO325" s="195"/>
      <c r="AP325" s="195"/>
      <c r="AQ325" s="195"/>
      <c r="AR325" s="195"/>
    </row>
    <row r="326" spans="12:44" s="205" customFormat="1">
      <c r="L326" s="195"/>
      <c r="M326" s="195"/>
      <c r="N326" s="195"/>
      <c r="O326" s="195"/>
      <c r="P326" s="195"/>
      <c r="Q326" s="195"/>
      <c r="R326" s="195"/>
      <c r="S326" s="195"/>
      <c r="T326" s="195"/>
      <c r="U326" s="195"/>
      <c r="V326" s="195"/>
      <c r="W326" s="195"/>
      <c r="X326" s="195"/>
      <c r="Y326" s="195"/>
      <c r="Z326" s="195"/>
      <c r="AA326" s="195"/>
      <c r="AB326" s="195"/>
      <c r="AC326" s="195"/>
      <c r="AD326" s="195"/>
      <c r="AE326" s="195"/>
      <c r="AF326" s="195"/>
      <c r="AG326" s="195"/>
      <c r="AH326" s="195"/>
      <c r="AI326" s="195"/>
      <c r="AJ326" s="195"/>
      <c r="AK326" s="195"/>
      <c r="AL326" s="195"/>
      <c r="AM326" s="195"/>
      <c r="AN326" s="195"/>
      <c r="AO326" s="195"/>
      <c r="AP326" s="195"/>
      <c r="AQ326" s="195"/>
      <c r="AR326" s="195"/>
    </row>
    <row r="327" spans="12:44" s="205" customFormat="1">
      <c r="L327" s="195"/>
      <c r="M327" s="195"/>
      <c r="N327" s="195"/>
      <c r="O327" s="195"/>
      <c r="P327" s="195"/>
      <c r="Q327" s="195"/>
      <c r="R327" s="195"/>
      <c r="S327" s="195"/>
      <c r="T327" s="195"/>
      <c r="U327" s="195"/>
      <c r="V327" s="195"/>
      <c r="W327" s="195"/>
      <c r="X327" s="195"/>
      <c r="Y327" s="195"/>
      <c r="Z327" s="195"/>
      <c r="AA327" s="195"/>
      <c r="AB327" s="195"/>
      <c r="AC327" s="195"/>
      <c r="AD327" s="195"/>
      <c r="AE327" s="195"/>
      <c r="AF327" s="195"/>
      <c r="AG327" s="195"/>
      <c r="AH327" s="195"/>
      <c r="AI327" s="195"/>
      <c r="AJ327" s="195"/>
      <c r="AK327" s="195"/>
      <c r="AL327" s="195"/>
      <c r="AM327" s="195"/>
      <c r="AN327" s="195"/>
      <c r="AO327" s="195"/>
      <c r="AP327" s="195"/>
      <c r="AQ327" s="195"/>
      <c r="AR327" s="195"/>
    </row>
    <row r="328" spans="12:44" s="205" customFormat="1">
      <c r="L328" s="195"/>
      <c r="M328" s="195"/>
      <c r="N328" s="195"/>
      <c r="O328" s="195"/>
      <c r="P328" s="195"/>
      <c r="Q328" s="195"/>
      <c r="R328" s="195"/>
      <c r="S328" s="195"/>
      <c r="T328" s="195"/>
      <c r="U328" s="195"/>
      <c r="V328" s="195"/>
      <c r="W328" s="195"/>
      <c r="X328" s="195"/>
      <c r="Y328" s="195"/>
      <c r="Z328" s="195"/>
      <c r="AA328" s="195"/>
      <c r="AB328" s="195"/>
      <c r="AC328" s="195"/>
      <c r="AD328" s="195"/>
      <c r="AE328" s="195"/>
      <c r="AF328" s="195"/>
      <c r="AG328" s="195"/>
      <c r="AH328" s="195"/>
      <c r="AI328" s="195"/>
      <c r="AJ328" s="195"/>
      <c r="AK328" s="195"/>
      <c r="AL328" s="195"/>
      <c r="AM328" s="195"/>
      <c r="AN328" s="195"/>
      <c r="AO328" s="195"/>
      <c r="AP328" s="195"/>
      <c r="AQ328" s="195"/>
      <c r="AR328" s="195"/>
    </row>
    <row r="329" spans="12:44" s="205" customFormat="1">
      <c r="L329" s="195"/>
      <c r="M329" s="195"/>
      <c r="N329" s="195"/>
      <c r="O329" s="195"/>
      <c r="P329" s="195"/>
      <c r="Q329" s="195"/>
      <c r="R329" s="195"/>
      <c r="S329" s="195"/>
      <c r="T329" s="195"/>
      <c r="U329" s="195"/>
      <c r="V329" s="195"/>
      <c r="W329" s="195"/>
      <c r="X329" s="195"/>
      <c r="Y329" s="195"/>
      <c r="Z329" s="195"/>
      <c r="AA329" s="195"/>
      <c r="AB329" s="195"/>
      <c r="AC329" s="195"/>
      <c r="AD329" s="195"/>
      <c r="AE329" s="195"/>
      <c r="AF329" s="195"/>
      <c r="AG329" s="195"/>
      <c r="AH329" s="195"/>
      <c r="AI329" s="195"/>
      <c r="AJ329" s="195"/>
      <c r="AK329" s="195"/>
      <c r="AL329" s="195"/>
      <c r="AM329" s="195"/>
      <c r="AN329" s="195"/>
      <c r="AO329" s="195"/>
      <c r="AP329" s="195"/>
      <c r="AQ329" s="195"/>
      <c r="AR329" s="195"/>
    </row>
    <row r="330" spans="12:44" s="205" customFormat="1">
      <c r="L330" s="195"/>
      <c r="M330" s="195"/>
      <c r="N330" s="195"/>
      <c r="O330" s="195"/>
      <c r="P330" s="195"/>
      <c r="Q330" s="195"/>
      <c r="R330" s="195"/>
      <c r="S330" s="195"/>
      <c r="T330" s="195"/>
      <c r="U330" s="195"/>
      <c r="V330" s="195"/>
      <c r="W330" s="195"/>
      <c r="X330" s="195"/>
      <c r="Y330" s="195"/>
      <c r="Z330" s="195"/>
      <c r="AA330" s="195"/>
      <c r="AB330" s="195"/>
      <c r="AC330" s="195"/>
      <c r="AD330" s="195"/>
      <c r="AE330" s="195"/>
      <c r="AF330" s="195"/>
      <c r="AG330" s="195"/>
      <c r="AH330" s="195"/>
      <c r="AI330" s="195"/>
      <c r="AJ330" s="195"/>
      <c r="AK330" s="195"/>
      <c r="AL330" s="195"/>
      <c r="AM330" s="195"/>
      <c r="AN330" s="195"/>
      <c r="AO330" s="195"/>
      <c r="AP330" s="195"/>
      <c r="AQ330" s="195"/>
      <c r="AR330" s="195"/>
    </row>
    <row r="331" spans="12:44" s="205" customFormat="1">
      <c r="L331" s="195"/>
      <c r="M331" s="195"/>
      <c r="N331" s="195"/>
      <c r="O331" s="195"/>
      <c r="P331" s="195"/>
      <c r="Q331" s="195"/>
      <c r="R331" s="195"/>
      <c r="S331" s="195"/>
      <c r="T331" s="195"/>
      <c r="U331" s="195"/>
      <c r="V331" s="195"/>
      <c r="W331" s="195"/>
      <c r="X331" s="195"/>
      <c r="Y331" s="195"/>
      <c r="Z331" s="195"/>
      <c r="AA331" s="195"/>
      <c r="AB331" s="195"/>
      <c r="AC331" s="195"/>
      <c r="AD331" s="195"/>
      <c r="AE331" s="195"/>
      <c r="AF331" s="195"/>
      <c r="AG331" s="195"/>
      <c r="AH331" s="195"/>
      <c r="AI331" s="195"/>
      <c r="AJ331" s="195"/>
      <c r="AK331" s="195"/>
      <c r="AL331" s="195"/>
      <c r="AM331" s="195"/>
      <c r="AN331" s="195"/>
      <c r="AO331" s="195"/>
      <c r="AP331" s="195"/>
      <c r="AQ331" s="195"/>
      <c r="AR331" s="195"/>
    </row>
    <row r="332" spans="12:44" s="205" customFormat="1">
      <c r="L332" s="195"/>
      <c r="M332" s="195"/>
      <c r="N332" s="195"/>
      <c r="O332" s="195"/>
      <c r="P332" s="195"/>
      <c r="Q332" s="195"/>
      <c r="R332" s="195"/>
      <c r="S332" s="195"/>
      <c r="T332" s="195"/>
      <c r="U332" s="195"/>
      <c r="V332" s="195"/>
      <c r="W332" s="195"/>
      <c r="X332" s="195"/>
      <c r="Y332" s="195"/>
      <c r="Z332" s="195"/>
      <c r="AA332" s="195"/>
      <c r="AB332" s="195"/>
      <c r="AC332" s="195"/>
      <c r="AD332" s="195"/>
      <c r="AE332" s="195"/>
      <c r="AF332" s="195"/>
      <c r="AG332" s="195"/>
      <c r="AH332" s="195"/>
      <c r="AI332" s="195"/>
      <c r="AJ332" s="195"/>
      <c r="AK332" s="195"/>
      <c r="AL332" s="195"/>
      <c r="AM332" s="195"/>
      <c r="AN332" s="195"/>
      <c r="AO332" s="195"/>
      <c r="AP332" s="195"/>
      <c r="AQ332" s="195"/>
      <c r="AR332" s="195"/>
    </row>
    <row r="333" spans="12:44" s="205" customFormat="1">
      <c r="L333" s="195"/>
      <c r="M333" s="195"/>
      <c r="N333" s="195"/>
      <c r="O333" s="195"/>
      <c r="P333" s="195"/>
      <c r="Q333" s="195"/>
      <c r="R333" s="195"/>
      <c r="S333" s="195"/>
      <c r="T333" s="195"/>
      <c r="U333" s="195"/>
      <c r="V333" s="195"/>
      <c r="W333" s="195"/>
      <c r="X333" s="195"/>
      <c r="Y333" s="195"/>
      <c r="Z333" s="195"/>
      <c r="AA333" s="195"/>
      <c r="AB333" s="195"/>
      <c r="AC333" s="195"/>
      <c r="AD333" s="195"/>
      <c r="AE333" s="195"/>
      <c r="AF333" s="195"/>
      <c r="AG333" s="195"/>
      <c r="AH333" s="195"/>
      <c r="AI333" s="195"/>
      <c r="AJ333" s="195"/>
      <c r="AK333" s="195"/>
      <c r="AL333" s="195"/>
      <c r="AM333" s="195"/>
      <c r="AN333" s="195"/>
      <c r="AO333" s="195"/>
      <c r="AP333" s="195"/>
      <c r="AQ333" s="195"/>
      <c r="AR333" s="195"/>
    </row>
    <row r="334" spans="12:44" s="205" customFormat="1">
      <c r="L334" s="195"/>
      <c r="M334" s="195"/>
      <c r="N334" s="195"/>
      <c r="O334" s="195"/>
      <c r="P334" s="195"/>
      <c r="Q334" s="195"/>
      <c r="R334" s="195"/>
      <c r="S334" s="195"/>
      <c r="T334" s="195"/>
      <c r="U334" s="195"/>
      <c r="V334" s="195"/>
      <c r="W334" s="195"/>
      <c r="X334" s="195"/>
      <c r="Y334" s="195"/>
      <c r="Z334" s="195"/>
      <c r="AA334" s="195"/>
      <c r="AB334" s="195"/>
      <c r="AC334" s="195"/>
      <c r="AD334" s="195"/>
      <c r="AE334" s="195"/>
      <c r="AF334" s="195"/>
      <c r="AG334" s="195"/>
      <c r="AH334" s="195"/>
      <c r="AI334" s="195"/>
      <c r="AJ334" s="195"/>
      <c r="AK334" s="195"/>
      <c r="AL334" s="195"/>
      <c r="AM334" s="195"/>
      <c r="AN334" s="195"/>
      <c r="AO334" s="195"/>
      <c r="AP334" s="195"/>
      <c r="AQ334" s="195"/>
      <c r="AR334" s="195"/>
    </row>
    <row r="335" spans="12:44" s="205" customFormat="1">
      <c r="L335" s="195"/>
      <c r="M335" s="195"/>
      <c r="N335" s="195"/>
      <c r="O335" s="195"/>
      <c r="P335" s="195"/>
      <c r="Q335" s="195"/>
      <c r="R335" s="195"/>
      <c r="S335" s="195"/>
      <c r="T335" s="195"/>
      <c r="U335" s="195"/>
      <c r="V335" s="195"/>
      <c r="W335" s="195"/>
      <c r="X335" s="195"/>
      <c r="Y335" s="195"/>
      <c r="Z335" s="195"/>
      <c r="AA335" s="195"/>
      <c r="AB335" s="195"/>
      <c r="AC335" s="195"/>
      <c r="AD335" s="195"/>
      <c r="AE335" s="195"/>
      <c r="AF335" s="195"/>
      <c r="AG335" s="195"/>
      <c r="AH335" s="195"/>
      <c r="AI335" s="195"/>
      <c r="AJ335" s="195"/>
      <c r="AK335" s="195"/>
      <c r="AL335" s="195"/>
      <c r="AM335" s="195"/>
      <c r="AN335" s="195"/>
      <c r="AO335" s="195"/>
      <c r="AP335" s="195"/>
      <c r="AQ335" s="195"/>
      <c r="AR335" s="195"/>
    </row>
    <row r="336" spans="12:44" s="205" customFormat="1">
      <c r="L336" s="195"/>
      <c r="M336" s="195"/>
      <c r="N336" s="195"/>
      <c r="O336" s="195"/>
      <c r="P336" s="195"/>
      <c r="Q336" s="195"/>
      <c r="R336" s="195"/>
      <c r="S336" s="195"/>
      <c r="T336" s="195"/>
      <c r="U336" s="195"/>
      <c r="V336" s="195"/>
      <c r="W336" s="195"/>
      <c r="X336" s="195"/>
      <c r="Y336" s="195"/>
      <c r="Z336" s="195"/>
      <c r="AA336" s="195"/>
      <c r="AB336" s="195"/>
      <c r="AC336" s="195"/>
      <c r="AD336" s="195"/>
      <c r="AE336" s="195"/>
      <c r="AF336" s="195"/>
      <c r="AG336" s="195"/>
      <c r="AH336" s="195"/>
      <c r="AI336" s="195"/>
      <c r="AJ336" s="195"/>
      <c r="AK336" s="195"/>
      <c r="AL336" s="195"/>
      <c r="AM336" s="195"/>
      <c r="AN336" s="195"/>
      <c r="AO336" s="195"/>
      <c r="AP336" s="195"/>
      <c r="AQ336" s="195"/>
      <c r="AR336" s="195"/>
    </row>
    <row r="337" spans="12:44" s="205" customFormat="1">
      <c r="L337" s="195"/>
      <c r="M337" s="195"/>
      <c r="N337" s="195"/>
      <c r="O337" s="195"/>
      <c r="P337" s="195"/>
      <c r="Q337" s="195"/>
      <c r="R337" s="195"/>
      <c r="S337" s="195"/>
      <c r="T337" s="195"/>
      <c r="U337" s="195"/>
      <c r="V337" s="195"/>
      <c r="W337" s="195"/>
      <c r="X337" s="195"/>
      <c r="Y337" s="195"/>
      <c r="Z337" s="195"/>
      <c r="AA337" s="195"/>
      <c r="AB337" s="195"/>
      <c r="AC337" s="195"/>
      <c r="AD337" s="195"/>
      <c r="AE337" s="195"/>
      <c r="AF337" s="195"/>
      <c r="AG337" s="195"/>
      <c r="AH337" s="195"/>
      <c r="AI337" s="195"/>
      <c r="AJ337" s="195"/>
      <c r="AK337" s="195"/>
      <c r="AL337" s="195"/>
      <c r="AM337" s="195"/>
      <c r="AN337" s="195"/>
      <c r="AO337" s="195"/>
      <c r="AP337" s="195"/>
      <c r="AQ337" s="195"/>
      <c r="AR337" s="195"/>
    </row>
    <row r="338" spans="12:44" s="205" customFormat="1">
      <c r="L338" s="195"/>
      <c r="M338" s="195"/>
      <c r="N338" s="195"/>
      <c r="O338" s="195"/>
      <c r="P338" s="195"/>
      <c r="Q338" s="195"/>
      <c r="R338" s="195"/>
      <c r="S338" s="195"/>
      <c r="T338" s="195"/>
      <c r="U338" s="195"/>
      <c r="V338" s="195"/>
      <c r="W338" s="195"/>
      <c r="X338" s="195"/>
      <c r="Y338" s="195"/>
      <c r="Z338" s="195"/>
      <c r="AA338" s="195"/>
      <c r="AB338" s="195"/>
      <c r="AC338" s="195"/>
      <c r="AD338" s="195"/>
      <c r="AE338" s="195"/>
      <c r="AF338" s="195"/>
      <c r="AG338" s="195"/>
      <c r="AH338" s="195"/>
      <c r="AI338" s="195"/>
      <c r="AJ338" s="195"/>
      <c r="AK338" s="195"/>
      <c r="AL338" s="195"/>
      <c r="AM338" s="195"/>
      <c r="AN338" s="195"/>
      <c r="AO338" s="195"/>
      <c r="AP338" s="195"/>
      <c r="AQ338" s="195"/>
      <c r="AR338" s="195"/>
    </row>
    <row r="339" spans="12:44" s="205" customFormat="1">
      <c r="L339" s="195"/>
      <c r="M339" s="195"/>
      <c r="N339" s="195"/>
      <c r="O339" s="195"/>
      <c r="P339" s="195"/>
      <c r="Q339" s="195"/>
      <c r="R339" s="195"/>
      <c r="S339" s="195"/>
      <c r="T339" s="195"/>
      <c r="U339" s="195"/>
      <c r="V339" s="195"/>
      <c r="W339" s="195"/>
      <c r="X339" s="195"/>
      <c r="Y339" s="195"/>
      <c r="Z339" s="195"/>
      <c r="AA339" s="195"/>
      <c r="AB339" s="195"/>
      <c r="AC339" s="195"/>
      <c r="AD339" s="195"/>
      <c r="AE339" s="195"/>
      <c r="AF339" s="195"/>
      <c r="AG339" s="195"/>
      <c r="AH339" s="195"/>
      <c r="AI339" s="195"/>
      <c r="AJ339" s="195"/>
      <c r="AK339" s="195"/>
      <c r="AL339" s="195"/>
      <c r="AM339" s="195"/>
      <c r="AN339" s="195"/>
      <c r="AO339" s="195"/>
      <c r="AP339" s="195"/>
      <c r="AQ339" s="195"/>
      <c r="AR339" s="195"/>
    </row>
    <row r="340" spans="12:44" s="205" customFormat="1">
      <c r="L340" s="195"/>
      <c r="M340" s="195"/>
      <c r="N340" s="195"/>
      <c r="O340" s="195"/>
      <c r="P340" s="195"/>
      <c r="Q340" s="195"/>
      <c r="R340" s="195"/>
      <c r="S340" s="195"/>
      <c r="T340" s="195"/>
      <c r="U340" s="195"/>
      <c r="V340" s="195"/>
      <c r="W340" s="195"/>
      <c r="X340" s="195"/>
      <c r="Y340" s="195"/>
      <c r="Z340" s="195"/>
      <c r="AA340" s="195"/>
      <c r="AB340" s="195"/>
      <c r="AC340" s="195"/>
      <c r="AD340" s="195"/>
      <c r="AE340" s="195"/>
      <c r="AF340" s="195"/>
      <c r="AG340" s="195"/>
      <c r="AH340" s="195"/>
      <c r="AI340" s="195"/>
      <c r="AJ340" s="195"/>
      <c r="AK340" s="195"/>
      <c r="AL340" s="195"/>
      <c r="AM340" s="195"/>
      <c r="AN340" s="195"/>
      <c r="AO340" s="195"/>
      <c r="AP340" s="195"/>
      <c r="AQ340" s="195"/>
      <c r="AR340" s="195"/>
    </row>
    <row r="341" spans="12:44" s="205" customFormat="1">
      <c r="L341" s="195"/>
      <c r="M341" s="195"/>
      <c r="N341" s="195"/>
      <c r="O341" s="195"/>
      <c r="P341" s="195"/>
      <c r="Q341" s="195"/>
      <c r="R341" s="195"/>
      <c r="S341" s="195"/>
      <c r="T341" s="195"/>
      <c r="U341" s="195"/>
      <c r="V341" s="195"/>
      <c r="W341" s="195"/>
      <c r="X341" s="195"/>
      <c r="Y341" s="195"/>
      <c r="Z341" s="195"/>
      <c r="AA341" s="195"/>
      <c r="AB341" s="195"/>
      <c r="AC341" s="195"/>
      <c r="AD341" s="195"/>
      <c r="AE341" s="195"/>
      <c r="AF341" s="195"/>
      <c r="AG341" s="195"/>
      <c r="AH341" s="195"/>
      <c r="AI341" s="195"/>
      <c r="AJ341" s="195"/>
      <c r="AK341" s="195"/>
      <c r="AL341" s="195"/>
      <c r="AM341" s="195"/>
      <c r="AN341" s="195"/>
      <c r="AO341" s="195"/>
      <c r="AP341" s="195"/>
      <c r="AQ341" s="195"/>
      <c r="AR341" s="195"/>
    </row>
    <row r="342" spans="12:44" s="205" customFormat="1">
      <c r="L342" s="195"/>
      <c r="M342" s="195"/>
      <c r="N342" s="195"/>
      <c r="O342" s="195"/>
      <c r="P342" s="195"/>
      <c r="Q342" s="195"/>
      <c r="R342" s="195"/>
      <c r="S342" s="195"/>
      <c r="T342" s="195"/>
      <c r="U342" s="195"/>
      <c r="V342" s="195"/>
      <c r="W342" s="195"/>
      <c r="X342" s="195"/>
      <c r="Y342" s="195"/>
      <c r="Z342" s="195"/>
      <c r="AA342" s="195"/>
      <c r="AB342" s="195"/>
      <c r="AC342" s="195"/>
      <c r="AD342" s="195"/>
      <c r="AE342" s="195"/>
      <c r="AF342" s="195"/>
      <c r="AG342" s="195"/>
      <c r="AH342" s="195"/>
      <c r="AI342" s="195"/>
      <c r="AJ342" s="195"/>
      <c r="AK342" s="195"/>
      <c r="AL342" s="195"/>
      <c r="AM342" s="195"/>
      <c r="AN342" s="195"/>
      <c r="AO342" s="195"/>
      <c r="AP342" s="195"/>
      <c r="AQ342" s="195"/>
      <c r="AR342" s="195"/>
    </row>
    <row r="343" spans="12:44" s="205" customFormat="1">
      <c r="L343" s="195"/>
      <c r="M343" s="195"/>
      <c r="N343" s="195"/>
      <c r="O343" s="195"/>
      <c r="P343" s="195"/>
      <c r="Q343" s="195"/>
      <c r="R343" s="195"/>
      <c r="S343" s="195"/>
      <c r="T343" s="195"/>
      <c r="U343" s="195"/>
      <c r="V343" s="195"/>
      <c r="W343" s="195"/>
      <c r="X343" s="195"/>
      <c r="Y343" s="195"/>
      <c r="Z343" s="195"/>
      <c r="AA343" s="195"/>
      <c r="AB343" s="195"/>
      <c r="AC343" s="195"/>
      <c r="AD343" s="195"/>
      <c r="AE343" s="195"/>
      <c r="AF343" s="195"/>
      <c r="AG343" s="195"/>
      <c r="AH343" s="195"/>
      <c r="AI343" s="195"/>
      <c r="AJ343" s="195"/>
      <c r="AK343" s="195"/>
      <c r="AL343" s="195"/>
      <c r="AM343" s="195"/>
      <c r="AN343" s="195"/>
      <c r="AO343" s="195"/>
      <c r="AP343" s="195"/>
      <c r="AQ343" s="195"/>
      <c r="AR343" s="195"/>
    </row>
    <row r="344" spans="12:44" s="205" customFormat="1">
      <c r="L344" s="195"/>
      <c r="M344" s="195"/>
      <c r="N344" s="195"/>
      <c r="O344" s="195"/>
      <c r="P344" s="195"/>
      <c r="Q344" s="195"/>
      <c r="R344" s="195"/>
      <c r="S344" s="195"/>
      <c r="T344" s="195"/>
      <c r="U344" s="195"/>
      <c r="V344" s="195"/>
      <c r="W344" s="195"/>
      <c r="X344" s="195"/>
      <c r="Y344" s="195"/>
      <c r="Z344" s="195"/>
      <c r="AA344" s="195"/>
      <c r="AB344" s="195"/>
      <c r="AC344" s="195"/>
      <c r="AD344" s="195"/>
      <c r="AE344" s="195"/>
      <c r="AF344" s="195"/>
      <c r="AG344" s="195"/>
      <c r="AH344" s="195"/>
      <c r="AI344" s="195"/>
      <c r="AJ344" s="195"/>
      <c r="AK344" s="195"/>
      <c r="AL344" s="195"/>
      <c r="AM344" s="195"/>
      <c r="AN344" s="195"/>
      <c r="AO344" s="195"/>
      <c r="AP344" s="195"/>
      <c r="AQ344" s="195"/>
      <c r="AR344" s="195"/>
    </row>
    <row r="345" spans="12:44" s="205" customFormat="1">
      <c r="L345" s="195"/>
      <c r="M345" s="195"/>
      <c r="N345" s="195"/>
      <c r="O345" s="195"/>
      <c r="P345" s="195"/>
      <c r="Q345" s="195"/>
      <c r="R345" s="195"/>
      <c r="S345" s="195"/>
      <c r="T345" s="195"/>
      <c r="U345" s="195"/>
      <c r="V345" s="195"/>
      <c r="W345" s="195"/>
      <c r="X345" s="195"/>
      <c r="Y345" s="195"/>
      <c r="Z345" s="195"/>
      <c r="AA345" s="195"/>
      <c r="AB345" s="195"/>
      <c r="AC345" s="195"/>
      <c r="AD345" s="195"/>
      <c r="AE345" s="195"/>
      <c r="AF345" s="195"/>
      <c r="AG345" s="195"/>
      <c r="AH345" s="195"/>
      <c r="AI345" s="195"/>
      <c r="AJ345" s="195"/>
      <c r="AK345" s="195"/>
      <c r="AL345" s="195"/>
      <c r="AM345" s="195"/>
      <c r="AN345" s="195"/>
      <c r="AO345" s="195"/>
      <c r="AP345" s="195"/>
      <c r="AQ345" s="195"/>
      <c r="AR345" s="195"/>
    </row>
    <row r="346" spans="12:44" s="205" customFormat="1">
      <c r="L346" s="195"/>
      <c r="M346" s="195"/>
      <c r="N346" s="195"/>
      <c r="O346" s="195"/>
      <c r="P346" s="195"/>
      <c r="Q346" s="195"/>
      <c r="R346" s="195"/>
      <c r="S346" s="195"/>
      <c r="T346" s="195"/>
      <c r="U346" s="195"/>
      <c r="V346" s="195"/>
      <c r="W346" s="195"/>
      <c r="X346" s="195"/>
      <c r="Y346" s="195"/>
      <c r="Z346" s="195"/>
      <c r="AA346" s="195"/>
      <c r="AB346" s="195"/>
      <c r="AC346" s="195"/>
      <c r="AD346" s="195"/>
      <c r="AE346" s="195"/>
      <c r="AF346" s="195"/>
      <c r="AG346" s="195"/>
      <c r="AH346" s="195"/>
      <c r="AI346" s="195"/>
      <c r="AJ346" s="195"/>
      <c r="AK346" s="195"/>
      <c r="AL346" s="195"/>
      <c r="AM346" s="195"/>
      <c r="AN346" s="195"/>
      <c r="AO346" s="195"/>
      <c r="AP346" s="195"/>
      <c r="AQ346" s="195"/>
      <c r="AR346" s="195"/>
    </row>
    <row r="347" spans="12:44" s="205" customFormat="1">
      <c r="L347" s="195"/>
      <c r="M347" s="195"/>
      <c r="N347" s="195"/>
      <c r="O347" s="195"/>
      <c r="P347" s="195"/>
      <c r="Q347" s="195"/>
      <c r="R347" s="195"/>
      <c r="S347" s="195"/>
      <c r="T347" s="195"/>
      <c r="U347" s="195"/>
      <c r="V347" s="195"/>
      <c r="W347" s="195"/>
      <c r="X347" s="195"/>
      <c r="Y347" s="195"/>
      <c r="Z347" s="195"/>
      <c r="AA347" s="195"/>
      <c r="AB347" s="195"/>
      <c r="AC347" s="195"/>
      <c r="AD347" s="195"/>
      <c r="AE347" s="195"/>
      <c r="AF347" s="195"/>
      <c r="AG347" s="195"/>
      <c r="AH347" s="195"/>
      <c r="AI347" s="195"/>
      <c r="AJ347" s="195"/>
      <c r="AK347" s="195"/>
      <c r="AL347" s="195"/>
      <c r="AM347" s="195"/>
      <c r="AN347" s="195"/>
      <c r="AO347" s="195"/>
      <c r="AP347" s="195"/>
      <c r="AQ347" s="195"/>
      <c r="AR347" s="195"/>
    </row>
    <row r="348" spans="12:44" s="205" customFormat="1">
      <c r="L348" s="195"/>
      <c r="M348" s="195"/>
      <c r="N348" s="195"/>
      <c r="O348" s="195"/>
      <c r="P348" s="195"/>
      <c r="Q348" s="195"/>
      <c r="R348" s="195"/>
      <c r="S348" s="195"/>
      <c r="T348" s="195"/>
      <c r="U348" s="195"/>
      <c r="V348" s="195"/>
      <c r="W348" s="195"/>
      <c r="X348" s="195"/>
      <c r="Y348" s="195"/>
      <c r="Z348" s="195"/>
      <c r="AA348" s="195"/>
      <c r="AB348" s="195"/>
      <c r="AC348" s="195"/>
      <c r="AD348" s="195"/>
      <c r="AE348" s="195"/>
      <c r="AF348" s="195"/>
      <c r="AG348" s="195"/>
      <c r="AH348" s="195"/>
      <c r="AI348" s="195"/>
      <c r="AJ348" s="195"/>
      <c r="AK348" s="195"/>
      <c r="AL348" s="195"/>
      <c r="AM348" s="195"/>
      <c r="AN348" s="195"/>
      <c r="AO348" s="195"/>
      <c r="AP348" s="195"/>
      <c r="AQ348" s="195"/>
      <c r="AR348" s="195"/>
    </row>
    <row r="349" spans="12:44" s="205" customFormat="1">
      <c r="L349" s="195"/>
      <c r="M349" s="195"/>
      <c r="N349" s="195"/>
      <c r="O349" s="195"/>
      <c r="P349" s="195"/>
      <c r="Q349" s="195"/>
      <c r="R349" s="195"/>
      <c r="S349" s="195"/>
      <c r="T349" s="195"/>
      <c r="U349" s="195"/>
      <c r="V349" s="195"/>
      <c r="W349" s="195"/>
      <c r="X349" s="195"/>
      <c r="Y349" s="195"/>
      <c r="Z349" s="195"/>
      <c r="AA349" s="195"/>
      <c r="AB349" s="195"/>
      <c r="AC349" s="195"/>
      <c r="AD349" s="195"/>
      <c r="AE349" s="195"/>
      <c r="AF349" s="195"/>
      <c r="AG349" s="195"/>
      <c r="AH349" s="195"/>
      <c r="AI349" s="195"/>
      <c r="AJ349" s="195"/>
      <c r="AK349" s="195"/>
      <c r="AL349" s="195"/>
      <c r="AM349" s="195"/>
      <c r="AN349" s="195"/>
      <c r="AO349" s="195"/>
      <c r="AP349" s="195"/>
      <c r="AQ349" s="195"/>
      <c r="AR349" s="195"/>
    </row>
    <row r="350" spans="12:44" s="205" customFormat="1">
      <c r="L350" s="195"/>
      <c r="M350" s="195"/>
      <c r="N350" s="195"/>
      <c r="O350" s="195"/>
      <c r="P350" s="195"/>
      <c r="Q350" s="195"/>
      <c r="R350" s="195"/>
      <c r="S350" s="195"/>
      <c r="T350" s="195"/>
      <c r="U350" s="195"/>
      <c r="V350" s="195"/>
      <c r="W350" s="195"/>
      <c r="X350" s="195"/>
      <c r="Y350" s="195"/>
      <c r="Z350" s="195"/>
      <c r="AA350" s="195"/>
      <c r="AB350" s="195"/>
      <c r="AC350" s="195"/>
      <c r="AD350" s="195"/>
      <c r="AE350" s="195"/>
      <c r="AF350" s="195"/>
      <c r="AG350" s="195"/>
      <c r="AH350" s="195"/>
      <c r="AI350" s="195"/>
      <c r="AJ350" s="195"/>
      <c r="AK350" s="195"/>
      <c r="AL350" s="195"/>
      <c r="AM350" s="195"/>
      <c r="AN350" s="195"/>
      <c r="AO350" s="195"/>
      <c r="AP350" s="195"/>
      <c r="AQ350" s="195"/>
      <c r="AR350" s="195"/>
    </row>
    <row r="351" spans="12:44" s="205" customFormat="1">
      <c r="L351" s="195"/>
      <c r="M351" s="195"/>
      <c r="N351" s="195"/>
      <c r="O351" s="195"/>
      <c r="P351" s="195"/>
      <c r="Q351" s="195"/>
      <c r="R351" s="195"/>
      <c r="S351" s="195"/>
      <c r="T351" s="195"/>
      <c r="U351" s="195"/>
      <c r="V351" s="195"/>
      <c r="W351" s="195"/>
      <c r="X351" s="195"/>
      <c r="Y351" s="195"/>
      <c r="Z351" s="195"/>
      <c r="AA351" s="195"/>
      <c r="AB351" s="195"/>
      <c r="AC351" s="195"/>
      <c r="AD351" s="195"/>
      <c r="AE351" s="195"/>
      <c r="AF351" s="195"/>
      <c r="AG351" s="195"/>
      <c r="AH351" s="195"/>
      <c r="AI351" s="195"/>
      <c r="AJ351" s="195"/>
      <c r="AK351" s="195"/>
      <c r="AL351" s="195"/>
      <c r="AM351" s="195"/>
      <c r="AN351" s="195"/>
      <c r="AO351" s="195"/>
      <c r="AP351" s="195"/>
      <c r="AQ351" s="195"/>
      <c r="AR351" s="195"/>
    </row>
    <row r="352" spans="12:44" s="205" customFormat="1">
      <c r="L352" s="195"/>
      <c r="M352" s="195"/>
      <c r="N352" s="195"/>
      <c r="O352" s="195"/>
      <c r="P352" s="195"/>
      <c r="Q352" s="195"/>
      <c r="R352" s="195"/>
      <c r="S352" s="195"/>
      <c r="T352" s="195"/>
      <c r="U352" s="195"/>
      <c r="V352" s="195"/>
      <c r="W352" s="195"/>
      <c r="X352" s="195"/>
      <c r="Y352" s="195"/>
      <c r="Z352" s="195"/>
      <c r="AA352" s="195"/>
      <c r="AB352" s="195"/>
      <c r="AC352" s="195"/>
      <c r="AD352" s="195"/>
      <c r="AE352" s="195"/>
      <c r="AF352" s="195"/>
      <c r="AG352" s="195"/>
      <c r="AH352" s="195"/>
      <c r="AI352" s="195"/>
      <c r="AJ352" s="195"/>
      <c r="AK352" s="195"/>
      <c r="AL352" s="195"/>
      <c r="AM352" s="195"/>
      <c r="AN352" s="195"/>
      <c r="AO352" s="195"/>
      <c r="AP352" s="195"/>
      <c r="AQ352" s="195"/>
      <c r="AR352" s="195"/>
    </row>
    <row r="353" spans="12:44" s="205" customFormat="1">
      <c r="L353" s="195"/>
      <c r="M353" s="195"/>
      <c r="N353" s="195"/>
      <c r="O353" s="195"/>
      <c r="P353" s="195"/>
      <c r="Q353" s="195"/>
      <c r="R353" s="195"/>
      <c r="S353" s="195"/>
      <c r="T353" s="195"/>
      <c r="U353" s="195"/>
      <c r="V353" s="195"/>
      <c r="W353" s="195"/>
      <c r="X353" s="195"/>
      <c r="Y353" s="195"/>
      <c r="Z353" s="195"/>
      <c r="AA353" s="195"/>
      <c r="AB353" s="195"/>
      <c r="AC353" s="195"/>
      <c r="AD353" s="195"/>
      <c r="AE353" s="195"/>
      <c r="AF353" s="195"/>
      <c r="AG353" s="195"/>
      <c r="AH353" s="195"/>
      <c r="AI353" s="195"/>
      <c r="AJ353" s="195"/>
      <c r="AK353" s="195"/>
      <c r="AL353" s="195"/>
      <c r="AM353" s="195"/>
      <c r="AN353" s="195"/>
      <c r="AO353" s="195"/>
      <c r="AP353" s="195"/>
      <c r="AQ353" s="195"/>
      <c r="AR353" s="195"/>
    </row>
    <row r="354" spans="12:44" s="205" customFormat="1">
      <c r="L354" s="195"/>
      <c r="M354" s="195"/>
      <c r="N354" s="195"/>
      <c r="O354" s="195"/>
      <c r="P354" s="195"/>
      <c r="Q354" s="195"/>
      <c r="R354" s="195"/>
      <c r="S354" s="195"/>
      <c r="T354" s="195"/>
      <c r="U354" s="195"/>
      <c r="V354" s="195"/>
      <c r="W354" s="195"/>
      <c r="X354" s="195"/>
      <c r="Y354" s="195"/>
      <c r="Z354" s="195"/>
      <c r="AA354" s="195"/>
      <c r="AB354" s="195"/>
      <c r="AC354" s="195"/>
      <c r="AD354" s="195"/>
      <c r="AE354" s="195"/>
      <c r="AF354" s="195"/>
      <c r="AG354" s="195"/>
      <c r="AH354" s="195"/>
      <c r="AI354" s="195"/>
      <c r="AJ354" s="195"/>
      <c r="AK354" s="195"/>
      <c r="AL354" s="195"/>
      <c r="AM354" s="195"/>
      <c r="AN354" s="195"/>
      <c r="AO354" s="195"/>
      <c r="AP354" s="195"/>
      <c r="AQ354" s="195"/>
      <c r="AR354" s="195"/>
    </row>
    <row r="355" spans="12:44" s="205" customFormat="1">
      <c r="L355" s="195"/>
      <c r="M355" s="195"/>
      <c r="N355" s="195"/>
      <c r="O355" s="195"/>
      <c r="P355" s="195"/>
      <c r="Q355" s="195"/>
      <c r="R355" s="195"/>
      <c r="S355" s="195"/>
      <c r="T355" s="195"/>
      <c r="U355" s="195"/>
      <c r="V355" s="195"/>
      <c r="W355" s="195"/>
      <c r="X355" s="195"/>
      <c r="Y355" s="195"/>
      <c r="Z355" s="195"/>
      <c r="AA355" s="195"/>
      <c r="AB355" s="195"/>
      <c r="AC355" s="195"/>
      <c r="AD355" s="195"/>
      <c r="AE355" s="195"/>
      <c r="AF355" s="195"/>
      <c r="AG355" s="195"/>
      <c r="AH355" s="195"/>
      <c r="AI355" s="195"/>
      <c r="AJ355" s="195"/>
      <c r="AK355" s="195"/>
      <c r="AL355" s="195"/>
      <c r="AM355" s="195"/>
      <c r="AN355" s="195"/>
      <c r="AO355" s="195"/>
      <c r="AP355" s="195"/>
      <c r="AQ355" s="195"/>
      <c r="AR355" s="195"/>
    </row>
    <row r="356" spans="12:44" s="205" customFormat="1">
      <c r="L356" s="195"/>
      <c r="M356" s="195"/>
      <c r="N356" s="195"/>
      <c r="O356" s="195"/>
      <c r="P356" s="195"/>
      <c r="Q356" s="195"/>
      <c r="R356" s="195"/>
      <c r="S356" s="195"/>
      <c r="T356" s="195"/>
      <c r="U356" s="195"/>
      <c r="V356" s="195"/>
      <c r="W356" s="195"/>
      <c r="X356" s="195"/>
      <c r="Y356" s="195"/>
      <c r="Z356" s="195"/>
      <c r="AA356" s="195"/>
      <c r="AB356" s="195"/>
      <c r="AC356" s="195"/>
      <c r="AD356" s="195"/>
      <c r="AE356" s="195"/>
      <c r="AF356" s="195"/>
      <c r="AG356" s="195"/>
      <c r="AH356" s="195"/>
      <c r="AI356" s="195"/>
      <c r="AJ356" s="195"/>
      <c r="AK356" s="195"/>
      <c r="AL356" s="195"/>
      <c r="AM356" s="195"/>
      <c r="AN356" s="195"/>
      <c r="AO356" s="195"/>
      <c r="AP356" s="195"/>
      <c r="AQ356" s="195"/>
      <c r="AR356" s="195"/>
    </row>
    <row r="357" spans="12:44" s="205" customFormat="1">
      <c r="L357" s="195"/>
      <c r="M357" s="195"/>
      <c r="N357" s="195"/>
      <c r="O357" s="195"/>
      <c r="P357" s="195"/>
      <c r="Q357" s="195"/>
      <c r="R357" s="195"/>
      <c r="S357" s="195"/>
      <c r="T357" s="195"/>
      <c r="U357" s="195"/>
      <c r="V357" s="195"/>
      <c r="W357" s="195"/>
      <c r="X357" s="195"/>
      <c r="Y357" s="195"/>
      <c r="Z357" s="195"/>
      <c r="AA357" s="195"/>
      <c r="AB357" s="195"/>
      <c r="AC357" s="195"/>
      <c r="AD357" s="195"/>
      <c r="AE357" s="195"/>
      <c r="AF357" s="195"/>
      <c r="AG357" s="195"/>
      <c r="AH357" s="195"/>
      <c r="AI357" s="195"/>
      <c r="AJ357" s="195"/>
      <c r="AK357" s="195"/>
      <c r="AL357" s="195"/>
      <c r="AM357" s="195"/>
      <c r="AN357" s="195"/>
      <c r="AO357" s="195"/>
      <c r="AP357" s="195"/>
      <c r="AQ357" s="195"/>
      <c r="AR357" s="195"/>
    </row>
    <row r="358" spans="12:44" s="205" customFormat="1">
      <c r="L358" s="195"/>
      <c r="M358" s="195"/>
      <c r="N358" s="195"/>
      <c r="O358" s="195"/>
      <c r="P358" s="195"/>
      <c r="Q358" s="195"/>
      <c r="R358" s="195"/>
      <c r="S358" s="195"/>
      <c r="T358" s="195"/>
      <c r="U358" s="195"/>
      <c r="V358" s="195"/>
      <c r="W358" s="195"/>
      <c r="X358" s="195"/>
      <c r="Y358" s="195"/>
      <c r="Z358" s="195"/>
      <c r="AA358" s="195"/>
      <c r="AB358" s="195"/>
      <c r="AC358" s="195"/>
      <c r="AD358" s="195"/>
      <c r="AE358" s="195"/>
      <c r="AF358" s="195"/>
      <c r="AG358" s="195"/>
      <c r="AH358" s="195"/>
      <c r="AI358" s="195"/>
      <c r="AJ358" s="195"/>
      <c r="AK358" s="195"/>
      <c r="AL358" s="195"/>
      <c r="AM358" s="195"/>
      <c r="AN358" s="195"/>
      <c r="AO358" s="195"/>
      <c r="AP358" s="195"/>
      <c r="AQ358" s="195"/>
      <c r="AR358" s="195"/>
    </row>
    <row r="359" spans="12:44" s="205" customFormat="1">
      <c r="L359" s="195"/>
      <c r="M359" s="195"/>
      <c r="N359" s="195"/>
      <c r="O359" s="195"/>
      <c r="P359" s="195"/>
      <c r="Q359" s="195"/>
      <c r="R359" s="195"/>
      <c r="S359" s="195"/>
      <c r="T359" s="195"/>
      <c r="U359" s="195"/>
      <c r="V359" s="195"/>
      <c r="W359" s="195"/>
      <c r="X359" s="195"/>
      <c r="Y359" s="195"/>
      <c r="Z359" s="195"/>
      <c r="AA359" s="195"/>
      <c r="AB359" s="195"/>
      <c r="AC359" s="195"/>
      <c r="AD359" s="195"/>
      <c r="AE359" s="195"/>
      <c r="AF359" s="195"/>
      <c r="AG359" s="195"/>
      <c r="AH359" s="195"/>
      <c r="AI359" s="195"/>
      <c r="AJ359" s="195"/>
      <c r="AK359" s="195"/>
      <c r="AL359" s="195"/>
      <c r="AM359" s="195"/>
      <c r="AN359" s="195"/>
      <c r="AO359" s="195"/>
      <c r="AP359" s="195"/>
      <c r="AQ359" s="195"/>
      <c r="AR359" s="195"/>
    </row>
    <row r="360" spans="12:44" s="205" customFormat="1">
      <c r="L360" s="195"/>
      <c r="M360" s="195"/>
      <c r="N360" s="195"/>
      <c r="O360" s="195"/>
      <c r="P360" s="195"/>
      <c r="Q360" s="195"/>
      <c r="R360" s="195"/>
      <c r="S360" s="195"/>
      <c r="T360" s="195"/>
      <c r="U360" s="195"/>
      <c r="V360" s="195"/>
      <c r="W360" s="195"/>
      <c r="X360" s="195"/>
      <c r="Y360" s="195"/>
      <c r="Z360" s="195"/>
      <c r="AA360" s="195"/>
      <c r="AB360" s="195"/>
      <c r="AC360" s="195"/>
      <c r="AD360" s="195"/>
      <c r="AE360" s="195"/>
      <c r="AF360" s="195"/>
      <c r="AG360" s="195"/>
      <c r="AH360" s="195"/>
      <c r="AI360" s="195"/>
      <c r="AJ360" s="195"/>
      <c r="AK360" s="195"/>
      <c r="AL360" s="195"/>
      <c r="AM360" s="195"/>
      <c r="AN360" s="195"/>
      <c r="AO360" s="195"/>
      <c r="AP360" s="195"/>
      <c r="AQ360" s="195"/>
      <c r="AR360" s="195"/>
    </row>
    <row r="361" spans="12:44" s="205" customFormat="1">
      <c r="L361" s="195"/>
      <c r="M361" s="195"/>
      <c r="N361" s="195"/>
      <c r="O361" s="195"/>
      <c r="P361" s="195"/>
      <c r="Q361" s="195"/>
      <c r="R361" s="195"/>
      <c r="S361" s="195"/>
      <c r="T361" s="195"/>
      <c r="U361" s="195"/>
      <c r="V361" s="195"/>
      <c r="W361" s="195"/>
      <c r="X361" s="195"/>
      <c r="Y361" s="195"/>
      <c r="Z361" s="195"/>
      <c r="AA361" s="195"/>
      <c r="AB361" s="195"/>
      <c r="AC361" s="195"/>
      <c r="AD361" s="195"/>
      <c r="AE361" s="195"/>
      <c r="AF361" s="195"/>
      <c r="AG361" s="195"/>
      <c r="AH361" s="195"/>
      <c r="AI361" s="195"/>
      <c r="AJ361" s="195"/>
      <c r="AK361" s="195"/>
      <c r="AL361" s="195"/>
      <c r="AM361" s="195"/>
      <c r="AN361" s="195"/>
      <c r="AO361" s="195"/>
      <c r="AP361" s="195"/>
      <c r="AQ361" s="195"/>
      <c r="AR361" s="195"/>
    </row>
    <row r="362" spans="12:44" s="205" customFormat="1">
      <c r="L362" s="195"/>
      <c r="M362" s="195"/>
      <c r="N362" s="195"/>
      <c r="O362" s="195"/>
      <c r="P362" s="195"/>
      <c r="Q362" s="195"/>
      <c r="R362" s="195"/>
      <c r="S362" s="195"/>
      <c r="T362" s="195"/>
      <c r="U362" s="195"/>
      <c r="V362" s="195"/>
      <c r="W362" s="195"/>
      <c r="X362" s="195"/>
      <c r="Y362" s="195"/>
      <c r="Z362" s="195"/>
      <c r="AA362" s="195"/>
      <c r="AB362" s="195"/>
      <c r="AC362" s="195"/>
      <c r="AD362" s="195"/>
      <c r="AE362" s="195"/>
      <c r="AF362" s="195"/>
      <c r="AG362" s="195"/>
      <c r="AH362" s="195"/>
      <c r="AI362" s="195"/>
      <c r="AJ362" s="195"/>
      <c r="AK362" s="195"/>
      <c r="AL362" s="195"/>
      <c r="AM362" s="195"/>
      <c r="AN362" s="195"/>
      <c r="AO362" s="195"/>
      <c r="AP362" s="195"/>
      <c r="AQ362" s="195"/>
      <c r="AR362" s="195"/>
    </row>
    <row r="363" spans="12:44" s="205" customFormat="1">
      <c r="L363" s="195"/>
      <c r="M363" s="195"/>
      <c r="N363" s="195"/>
      <c r="O363" s="195"/>
      <c r="P363" s="195"/>
      <c r="Q363" s="195"/>
      <c r="R363" s="195"/>
      <c r="S363" s="195"/>
      <c r="T363" s="195"/>
      <c r="U363" s="195"/>
      <c r="V363" s="195"/>
      <c r="W363" s="195"/>
      <c r="X363" s="195"/>
      <c r="Y363" s="195"/>
      <c r="Z363" s="195"/>
      <c r="AA363" s="195"/>
      <c r="AB363" s="195"/>
      <c r="AC363" s="195"/>
      <c r="AD363" s="195"/>
      <c r="AE363" s="195"/>
      <c r="AF363" s="195"/>
      <c r="AG363" s="195"/>
      <c r="AH363" s="195"/>
      <c r="AI363" s="195"/>
      <c r="AJ363" s="195"/>
      <c r="AK363" s="195"/>
      <c r="AL363" s="195"/>
      <c r="AM363" s="195"/>
      <c r="AN363" s="195"/>
      <c r="AO363" s="195"/>
      <c r="AP363" s="195"/>
      <c r="AQ363" s="195"/>
      <c r="AR363" s="195"/>
    </row>
    <row r="364" spans="12:44" s="205" customFormat="1">
      <c r="L364" s="195"/>
      <c r="M364" s="195"/>
      <c r="N364" s="195"/>
      <c r="O364" s="195"/>
      <c r="P364" s="195"/>
      <c r="Q364" s="195"/>
      <c r="R364" s="195"/>
      <c r="S364" s="195"/>
      <c r="T364" s="195"/>
      <c r="U364" s="195"/>
      <c r="V364" s="195"/>
      <c r="W364" s="195"/>
      <c r="X364" s="195"/>
      <c r="Y364" s="195"/>
      <c r="Z364" s="195"/>
      <c r="AA364" s="195"/>
      <c r="AB364" s="195"/>
      <c r="AC364" s="195"/>
      <c r="AD364" s="195"/>
      <c r="AE364" s="195"/>
      <c r="AF364" s="195"/>
      <c r="AG364" s="195"/>
      <c r="AH364" s="195"/>
      <c r="AI364" s="195"/>
      <c r="AJ364" s="195"/>
      <c r="AK364" s="195"/>
      <c r="AL364" s="195"/>
      <c r="AM364" s="195"/>
      <c r="AN364" s="195"/>
      <c r="AO364" s="195"/>
      <c r="AP364" s="195"/>
      <c r="AQ364" s="195"/>
      <c r="AR364" s="195"/>
    </row>
    <row r="365" spans="12:44" s="205" customFormat="1">
      <c r="L365" s="195"/>
      <c r="M365" s="195"/>
      <c r="N365" s="195"/>
      <c r="O365" s="195"/>
      <c r="P365" s="195"/>
      <c r="Q365" s="195"/>
      <c r="R365" s="195"/>
      <c r="S365" s="195"/>
      <c r="T365" s="195"/>
      <c r="U365" s="195"/>
      <c r="V365" s="195"/>
      <c r="W365" s="195"/>
      <c r="X365" s="195"/>
      <c r="Y365" s="195"/>
      <c r="Z365" s="195"/>
      <c r="AA365" s="195"/>
      <c r="AB365" s="195"/>
      <c r="AC365" s="195"/>
      <c r="AD365" s="195"/>
      <c r="AE365" s="195"/>
      <c r="AF365" s="195"/>
      <c r="AG365" s="195"/>
      <c r="AH365" s="195"/>
      <c r="AI365" s="195"/>
      <c r="AJ365" s="195"/>
      <c r="AK365" s="195"/>
      <c r="AL365" s="195"/>
      <c r="AM365" s="195"/>
      <c r="AN365" s="195"/>
      <c r="AO365" s="195"/>
      <c r="AP365" s="195"/>
      <c r="AQ365" s="195"/>
      <c r="AR365" s="195"/>
    </row>
    <row r="366" spans="12:44" s="205" customFormat="1">
      <c r="L366" s="195"/>
      <c r="M366" s="195"/>
      <c r="N366" s="195"/>
      <c r="O366" s="195"/>
      <c r="P366" s="195"/>
      <c r="Q366" s="195"/>
      <c r="R366" s="195"/>
      <c r="S366" s="195"/>
      <c r="T366" s="195"/>
      <c r="U366" s="195"/>
      <c r="V366" s="195"/>
      <c r="W366" s="195"/>
      <c r="X366" s="195"/>
      <c r="Y366" s="195"/>
      <c r="Z366" s="195"/>
      <c r="AA366" s="195"/>
      <c r="AB366" s="195"/>
      <c r="AC366" s="195"/>
      <c r="AD366" s="195"/>
      <c r="AE366" s="195"/>
      <c r="AF366" s="195"/>
      <c r="AG366" s="195"/>
      <c r="AH366" s="195"/>
      <c r="AI366" s="195"/>
      <c r="AJ366" s="195"/>
      <c r="AK366" s="195"/>
      <c r="AL366" s="195"/>
      <c r="AM366" s="195"/>
      <c r="AN366" s="195"/>
      <c r="AO366" s="195"/>
      <c r="AP366" s="195"/>
      <c r="AQ366" s="195"/>
      <c r="AR366" s="195"/>
    </row>
    <row r="367" spans="12:44" s="205" customFormat="1">
      <c r="L367" s="195"/>
      <c r="M367" s="195"/>
      <c r="N367" s="195"/>
      <c r="O367" s="195"/>
      <c r="P367" s="195"/>
      <c r="Q367" s="195"/>
      <c r="R367" s="195"/>
      <c r="S367" s="195"/>
      <c r="T367" s="195"/>
      <c r="U367" s="195"/>
      <c r="V367" s="195"/>
      <c r="W367" s="195"/>
      <c r="X367" s="195"/>
      <c r="Y367" s="195"/>
      <c r="Z367" s="195"/>
      <c r="AA367" s="195"/>
      <c r="AB367" s="195"/>
      <c r="AC367" s="195"/>
      <c r="AD367" s="195"/>
      <c r="AE367" s="195"/>
      <c r="AF367" s="195"/>
      <c r="AG367" s="195"/>
      <c r="AH367" s="195"/>
      <c r="AI367" s="195"/>
      <c r="AJ367" s="195"/>
      <c r="AK367" s="195"/>
      <c r="AL367" s="195"/>
      <c r="AM367" s="195"/>
      <c r="AN367" s="195"/>
      <c r="AO367" s="195"/>
      <c r="AP367" s="195"/>
      <c r="AQ367" s="195"/>
      <c r="AR367" s="195"/>
    </row>
    <row r="368" spans="12:44" s="205" customFormat="1">
      <c r="L368" s="195"/>
      <c r="M368" s="195"/>
      <c r="N368" s="195"/>
      <c r="O368" s="195"/>
      <c r="P368" s="195"/>
      <c r="Q368" s="195"/>
      <c r="R368" s="195"/>
      <c r="S368" s="195"/>
      <c r="T368" s="195"/>
      <c r="U368" s="195"/>
      <c r="V368" s="195"/>
      <c r="W368" s="195"/>
      <c r="X368" s="195"/>
      <c r="Y368" s="195"/>
      <c r="Z368" s="195"/>
      <c r="AA368" s="195"/>
      <c r="AB368" s="195"/>
      <c r="AC368" s="195"/>
      <c r="AD368" s="195"/>
      <c r="AE368" s="195"/>
      <c r="AF368" s="195"/>
      <c r="AG368" s="195"/>
      <c r="AH368" s="195"/>
      <c r="AI368" s="195"/>
      <c r="AJ368" s="195"/>
      <c r="AK368" s="195"/>
      <c r="AL368" s="195"/>
      <c r="AM368" s="195"/>
      <c r="AN368" s="195"/>
      <c r="AO368" s="195"/>
      <c r="AP368" s="195"/>
      <c r="AQ368" s="195"/>
      <c r="AR368" s="195"/>
    </row>
    <row r="369" spans="12:44" s="205" customFormat="1">
      <c r="L369" s="195"/>
      <c r="M369" s="195"/>
      <c r="N369" s="195"/>
      <c r="O369" s="195"/>
      <c r="P369" s="195"/>
      <c r="Q369" s="195"/>
      <c r="R369" s="195"/>
      <c r="S369" s="195"/>
      <c r="T369" s="195"/>
      <c r="U369" s="195"/>
      <c r="V369" s="195"/>
      <c r="W369" s="195"/>
      <c r="X369" s="195"/>
      <c r="Y369" s="195"/>
      <c r="Z369" s="195"/>
      <c r="AA369" s="195"/>
      <c r="AB369" s="195"/>
      <c r="AC369" s="195"/>
      <c r="AD369" s="195"/>
      <c r="AE369" s="195"/>
      <c r="AF369" s="195"/>
      <c r="AG369" s="195"/>
      <c r="AH369" s="195"/>
      <c r="AI369" s="195"/>
      <c r="AJ369" s="195"/>
      <c r="AK369" s="195"/>
      <c r="AL369" s="195"/>
      <c r="AM369" s="195"/>
      <c r="AN369" s="195"/>
      <c r="AO369" s="195"/>
      <c r="AP369" s="195"/>
      <c r="AQ369" s="195"/>
      <c r="AR369" s="195"/>
    </row>
    <row r="370" spans="12:44" s="205" customFormat="1">
      <c r="L370" s="195"/>
      <c r="M370" s="195"/>
      <c r="N370" s="195"/>
      <c r="O370" s="195"/>
      <c r="P370" s="195"/>
      <c r="Q370" s="195"/>
      <c r="R370" s="195"/>
      <c r="S370" s="195"/>
      <c r="T370" s="195"/>
      <c r="U370" s="195"/>
      <c r="V370" s="195"/>
      <c r="W370" s="195"/>
      <c r="X370" s="195"/>
      <c r="Y370" s="195"/>
      <c r="Z370" s="195"/>
      <c r="AA370" s="195"/>
      <c r="AB370" s="195"/>
      <c r="AC370" s="195"/>
      <c r="AD370" s="195"/>
      <c r="AE370" s="195"/>
      <c r="AF370" s="195"/>
      <c r="AG370" s="195"/>
      <c r="AH370" s="195"/>
      <c r="AI370" s="195"/>
      <c r="AJ370" s="195"/>
      <c r="AK370" s="195"/>
      <c r="AL370" s="195"/>
      <c r="AM370" s="195"/>
      <c r="AN370" s="195"/>
      <c r="AO370" s="195"/>
      <c r="AP370" s="195"/>
      <c r="AQ370" s="195"/>
      <c r="AR370" s="195"/>
    </row>
    <row r="371" spans="12:44" s="205" customFormat="1">
      <c r="L371" s="195"/>
      <c r="M371" s="195"/>
      <c r="N371" s="195"/>
      <c r="O371" s="195"/>
      <c r="P371" s="195"/>
      <c r="Q371" s="195"/>
      <c r="R371" s="195"/>
      <c r="S371" s="195"/>
      <c r="T371" s="195"/>
      <c r="U371" s="195"/>
      <c r="V371" s="195"/>
      <c r="W371" s="195"/>
      <c r="X371" s="195"/>
      <c r="Y371" s="195"/>
      <c r="Z371" s="195"/>
      <c r="AA371" s="195"/>
      <c r="AB371" s="195"/>
      <c r="AC371" s="195"/>
      <c r="AD371" s="195"/>
      <c r="AE371" s="195"/>
      <c r="AF371" s="195"/>
      <c r="AG371" s="195"/>
      <c r="AH371" s="195"/>
      <c r="AI371" s="195"/>
      <c r="AJ371" s="195"/>
      <c r="AK371" s="195"/>
      <c r="AL371" s="195"/>
      <c r="AM371" s="195"/>
      <c r="AN371" s="195"/>
      <c r="AO371" s="195"/>
      <c r="AP371" s="195"/>
      <c r="AQ371" s="195"/>
      <c r="AR371" s="195"/>
    </row>
    <row r="372" spans="12:44" s="205" customFormat="1">
      <c r="L372" s="195"/>
      <c r="M372" s="195"/>
      <c r="N372" s="195"/>
      <c r="O372" s="195"/>
      <c r="P372" s="195"/>
      <c r="Q372" s="195"/>
      <c r="R372" s="195"/>
      <c r="S372" s="195"/>
      <c r="T372" s="195"/>
      <c r="U372" s="195"/>
      <c r="V372" s="195"/>
      <c r="W372" s="195"/>
      <c r="X372" s="195"/>
      <c r="Y372" s="195"/>
      <c r="Z372" s="195"/>
      <c r="AA372" s="195"/>
      <c r="AB372" s="195"/>
      <c r="AC372" s="195"/>
      <c r="AD372" s="195"/>
      <c r="AE372" s="195"/>
      <c r="AF372" s="195"/>
      <c r="AG372" s="195"/>
      <c r="AH372" s="195"/>
      <c r="AI372" s="195"/>
      <c r="AJ372" s="195"/>
      <c r="AK372" s="195"/>
      <c r="AL372" s="195"/>
      <c r="AM372" s="195"/>
      <c r="AN372" s="195"/>
      <c r="AO372" s="195"/>
      <c r="AP372" s="195"/>
      <c r="AQ372" s="195"/>
      <c r="AR372" s="195"/>
    </row>
    <row r="373" spans="12:44" s="205" customFormat="1">
      <c r="L373" s="195"/>
      <c r="M373" s="195"/>
      <c r="N373" s="195"/>
      <c r="O373" s="195"/>
      <c r="P373" s="195"/>
      <c r="Q373" s="195"/>
      <c r="R373" s="195"/>
      <c r="S373" s="195"/>
      <c r="T373" s="195"/>
      <c r="U373" s="195"/>
      <c r="V373" s="195"/>
      <c r="W373" s="195"/>
      <c r="X373" s="195"/>
      <c r="Y373" s="195"/>
      <c r="Z373" s="195"/>
      <c r="AA373" s="195"/>
      <c r="AB373" s="195"/>
      <c r="AC373" s="195"/>
      <c r="AD373" s="195"/>
      <c r="AE373" s="195"/>
      <c r="AF373" s="195"/>
      <c r="AG373" s="195"/>
      <c r="AH373" s="195"/>
      <c r="AI373" s="195"/>
      <c r="AJ373" s="195"/>
      <c r="AK373" s="195"/>
      <c r="AL373" s="195"/>
      <c r="AM373" s="195"/>
      <c r="AN373" s="195"/>
      <c r="AO373" s="195"/>
      <c r="AP373" s="195"/>
      <c r="AQ373" s="195"/>
      <c r="AR373" s="195"/>
    </row>
    <row r="374" spans="12:44" s="205" customFormat="1">
      <c r="L374" s="195"/>
      <c r="M374" s="195"/>
      <c r="N374" s="195"/>
      <c r="O374" s="195"/>
      <c r="P374" s="195"/>
      <c r="Q374" s="195"/>
      <c r="R374" s="195"/>
      <c r="S374" s="195"/>
      <c r="T374" s="195"/>
      <c r="U374" s="195"/>
      <c r="V374" s="195"/>
      <c r="W374" s="195"/>
      <c r="X374" s="195"/>
      <c r="Y374" s="195"/>
      <c r="Z374" s="195"/>
      <c r="AA374" s="195"/>
      <c r="AB374" s="195"/>
      <c r="AC374" s="195"/>
      <c r="AD374" s="195"/>
      <c r="AE374" s="195"/>
      <c r="AF374" s="195"/>
      <c r="AG374" s="195"/>
      <c r="AH374" s="195"/>
      <c r="AI374" s="195"/>
      <c r="AJ374" s="195"/>
      <c r="AK374" s="195"/>
      <c r="AL374" s="195"/>
      <c r="AM374" s="195"/>
      <c r="AN374" s="195"/>
      <c r="AO374" s="195"/>
      <c r="AP374" s="195"/>
      <c r="AQ374" s="195"/>
      <c r="AR374" s="195"/>
    </row>
    <row r="375" spans="12:44" s="205" customFormat="1">
      <c r="L375" s="195"/>
      <c r="M375" s="195"/>
      <c r="N375" s="195"/>
      <c r="O375" s="195"/>
      <c r="P375" s="195"/>
      <c r="Q375" s="195"/>
      <c r="R375" s="195"/>
      <c r="S375" s="195"/>
      <c r="T375" s="195"/>
      <c r="U375" s="195"/>
      <c r="V375" s="195"/>
      <c r="W375" s="195"/>
      <c r="X375" s="195"/>
      <c r="Y375" s="195"/>
      <c r="Z375" s="195"/>
      <c r="AA375" s="195"/>
      <c r="AB375" s="195"/>
      <c r="AC375" s="195"/>
      <c r="AD375" s="195"/>
      <c r="AE375" s="195"/>
      <c r="AF375" s="195"/>
      <c r="AG375" s="195"/>
      <c r="AH375" s="195"/>
      <c r="AI375" s="195"/>
      <c r="AJ375" s="195"/>
      <c r="AK375" s="195"/>
      <c r="AL375" s="195"/>
      <c r="AM375" s="195"/>
      <c r="AN375" s="195"/>
      <c r="AO375" s="195"/>
      <c r="AP375" s="195"/>
      <c r="AQ375" s="195"/>
      <c r="AR375" s="195"/>
    </row>
    <row r="376" spans="12:44" s="205" customFormat="1">
      <c r="L376" s="195"/>
      <c r="M376" s="195"/>
      <c r="N376" s="195"/>
      <c r="O376" s="195"/>
      <c r="P376" s="195"/>
      <c r="Q376" s="195"/>
      <c r="R376" s="195"/>
      <c r="S376" s="195"/>
      <c r="T376" s="195"/>
      <c r="U376" s="195"/>
      <c r="V376" s="195"/>
      <c r="W376" s="195"/>
      <c r="X376" s="195"/>
      <c r="Y376" s="195"/>
      <c r="Z376" s="195"/>
      <c r="AA376" s="195"/>
      <c r="AB376" s="195"/>
      <c r="AC376" s="195"/>
      <c r="AD376" s="195"/>
      <c r="AE376" s="195"/>
      <c r="AF376" s="195"/>
      <c r="AG376" s="195"/>
      <c r="AH376" s="195"/>
      <c r="AI376" s="195"/>
      <c r="AJ376" s="195"/>
      <c r="AK376" s="195"/>
      <c r="AL376" s="195"/>
      <c r="AM376" s="195"/>
      <c r="AN376" s="195"/>
      <c r="AO376" s="195"/>
      <c r="AP376" s="195"/>
      <c r="AQ376" s="195"/>
      <c r="AR376" s="195"/>
    </row>
    <row r="377" spans="12:44" s="205" customFormat="1">
      <c r="L377" s="195"/>
      <c r="M377" s="195"/>
      <c r="N377" s="195"/>
      <c r="O377" s="195"/>
      <c r="P377" s="195"/>
      <c r="Q377" s="195"/>
      <c r="R377" s="195"/>
      <c r="S377" s="195"/>
      <c r="T377" s="195"/>
      <c r="U377" s="195"/>
      <c r="V377" s="195"/>
      <c r="W377" s="195"/>
      <c r="X377" s="195"/>
      <c r="Y377" s="195"/>
      <c r="Z377" s="195"/>
      <c r="AA377" s="195"/>
      <c r="AB377" s="195"/>
      <c r="AC377" s="195"/>
      <c r="AD377" s="195"/>
      <c r="AE377" s="195"/>
      <c r="AF377" s="195"/>
      <c r="AG377" s="195"/>
      <c r="AH377" s="195"/>
      <c r="AI377" s="195"/>
      <c r="AJ377" s="195"/>
      <c r="AK377" s="195"/>
      <c r="AL377" s="195"/>
      <c r="AM377" s="195"/>
      <c r="AN377" s="195"/>
      <c r="AO377" s="195"/>
      <c r="AP377" s="195"/>
      <c r="AQ377" s="195"/>
      <c r="AR377" s="195"/>
    </row>
    <row r="378" spans="12:44" s="205" customFormat="1">
      <c r="L378" s="195"/>
      <c r="M378" s="195"/>
      <c r="N378" s="195"/>
      <c r="O378" s="195"/>
      <c r="P378" s="195"/>
      <c r="Q378" s="195"/>
      <c r="R378" s="195"/>
      <c r="S378" s="195"/>
      <c r="T378" s="195"/>
      <c r="U378" s="195"/>
      <c r="V378" s="195"/>
      <c r="W378" s="195"/>
      <c r="X378" s="195"/>
      <c r="Y378" s="195"/>
      <c r="Z378" s="195"/>
      <c r="AA378" s="195"/>
      <c r="AB378" s="195"/>
      <c r="AC378" s="195"/>
      <c r="AD378" s="195"/>
      <c r="AE378" s="195"/>
      <c r="AF378" s="195"/>
      <c r="AG378" s="195"/>
      <c r="AH378" s="195"/>
      <c r="AI378" s="195"/>
      <c r="AJ378" s="195"/>
      <c r="AK378" s="195"/>
      <c r="AL378" s="195"/>
      <c r="AM378" s="195"/>
      <c r="AN378" s="195"/>
      <c r="AO378" s="195"/>
      <c r="AP378" s="195"/>
      <c r="AQ378" s="195"/>
      <c r="AR378" s="195"/>
    </row>
    <row r="379" spans="12:44" s="205" customFormat="1">
      <c r="L379" s="195"/>
      <c r="M379" s="195"/>
      <c r="N379" s="195"/>
      <c r="O379" s="195"/>
      <c r="P379" s="195"/>
      <c r="Q379" s="195"/>
      <c r="R379" s="195"/>
      <c r="S379" s="195"/>
      <c r="T379" s="195"/>
      <c r="U379" s="195"/>
      <c r="V379" s="195"/>
      <c r="W379" s="195"/>
      <c r="X379" s="195"/>
      <c r="Y379" s="195"/>
      <c r="Z379" s="195"/>
      <c r="AA379" s="195"/>
      <c r="AB379" s="195"/>
      <c r="AC379" s="195"/>
      <c r="AD379" s="195"/>
      <c r="AE379" s="195"/>
      <c r="AF379" s="195"/>
      <c r="AG379" s="195"/>
      <c r="AH379" s="195"/>
      <c r="AI379" s="195"/>
      <c r="AJ379" s="195"/>
      <c r="AK379" s="195"/>
      <c r="AL379" s="195"/>
      <c r="AM379" s="195"/>
      <c r="AN379" s="195"/>
      <c r="AO379" s="195"/>
      <c r="AP379" s="195"/>
      <c r="AQ379" s="195"/>
      <c r="AR379" s="195"/>
    </row>
    <row r="380" spans="12:44" s="205" customFormat="1">
      <c r="L380" s="195"/>
      <c r="M380" s="195"/>
      <c r="N380" s="195"/>
      <c r="O380" s="195"/>
      <c r="P380" s="195"/>
      <c r="Q380" s="195"/>
      <c r="R380" s="195"/>
      <c r="S380" s="195"/>
      <c r="T380" s="195"/>
      <c r="U380" s="195"/>
      <c r="V380" s="195"/>
      <c r="W380" s="195"/>
      <c r="X380" s="195"/>
      <c r="Y380" s="195"/>
      <c r="Z380" s="195"/>
      <c r="AA380" s="195"/>
      <c r="AB380" s="195"/>
      <c r="AC380" s="195"/>
      <c r="AD380" s="195"/>
      <c r="AE380" s="195"/>
      <c r="AF380" s="195"/>
      <c r="AG380" s="195"/>
      <c r="AH380" s="195"/>
      <c r="AI380" s="195"/>
      <c r="AJ380" s="195"/>
      <c r="AK380" s="195"/>
      <c r="AL380" s="195"/>
      <c r="AM380" s="195"/>
      <c r="AN380" s="195"/>
      <c r="AO380" s="195"/>
      <c r="AP380" s="195"/>
      <c r="AQ380" s="195"/>
      <c r="AR380" s="195"/>
    </row>
    <row r="381" spans="12:44" s="205" customFormat="1">
      <c r="L381" s="195"/>
      <c r="M381" s="195"/>
      <c r="N381" s="195"/>
      <c r="O381" s="195"/>
      <c r="P381" s="195"/>
      <c r="Q381" s="195"/>
      <c r="R381" s="195"/>
      <c r="S381" s="195"/>
      <c r="T381" s="195"/>
      <c r="U381" s="195"/>
      <c r="V381" s="195"/>
      <c r="W381" s="195"/>
      <c r="X381" s="195"/>
      <c r="Y381" s="195"/>
      <c r="Z381" s="195"/>
      <c r="AA381" s="195"/>
      <c r="AB381" s="195"/>
      <c r="AC381" s="195"/>
      <c r="AD381" s="195"/>
      <c r="AE381" s="195"/>
      <c r="AF381" s="195"/>
      <c r="AG381" s="195"/>
      <c r="AH381" s="195"/>
      <c r="AI381" s="195"/>
      <c r="AJ381" s="195"/>
      <c r="AK381" s="195"/>
      <c r="AL381" s="195"/>
      <c r="AM381" s="195"/>
      <c r="AN381" s="195"/>
      <c r="AO381" s="195"/>
      <c r="AP381" s="195"/>
      <c r="AQ381" s="195"/>
      <c r="AR381" s="195"/>
    </row>
    <row r="382" spans="12:44" s="205" customFormat="1">
      <c r="L382" s="195"/>
      <c r="M382" s="195"/>
      <c r="N382" s="195"/>
      <c r="O382" s="195"/>
      <c r="P382" s="195"/>
      <c r="Q382" s="195"/>
      <c r="R382" s="195"/>
      <c r="S382" s="195"/>
      <c r="T382" s="195"/>
      <c r="U382" s="195"/>
      <c r="V382" s="195"/>
      <c r="W382" s="195"/>
      <c r="X382" s="195"/>
      <c r="Y382" s="195"/>
      <c r="Z382" s="195"/>
      <c r="AA382" s="195"/>
      <c r="AB382" s="195"/>
      <c r="AC382" s="195"/>
      <c r="AD382" s="195"/>
      <c r="AE382" s="195"/>
      <c r="AF382" s="195"/>
      <c r="AG382" s="195"/>
      <c r="AH382" s="195"/>
      <c r="AI382" s="195"/>
      <c r="AJ382" s="195"/>
      <c r="AK382" s="195"/>
      <c r="AL382" s="195"/>
      <c r="AM382" s="195"/>
      <c r="AN382" s="195"/>
      <c r="AO382" s="195"/>
      <c r="AP382" s="195"/>
      <c r="AQ382" s="195"/>
      <c r="AR382" s="195"/>
    </row>
    <row r="383" spans="12:44" s="205" customFormat="1">
      <c r="L383" s="195"/>
      <c r="M383" s="195"/>
      <c r="N383" s="195"/>
      <c r="O383" s="195"/>
      <c r="P383" s="195"/>
      <c r="Q383" s="195"/>
      <c r="R383" s="195"/>
      <c r="S383" s="195"/>
      <c r="T383" s="195"/>
      <c r="U383" s="195"/>
      <c r="V383" s="195"/>
      <c r="W383" s="195"/>
      <c r="X383" s="195"/>
      <c r="Y383" s="195"/>
      <c r="Z383" s="195"/>
      <c r="AA383" s="195"/>
      <c r="AB383" s="195"/>
      <c r="AC383" s="195"/>
      <c r="AD383" s="195"/>
      <c r="AE383" s="195"/>
      <c r="AF383" s="195"/>
      <c r="AG383" s="195"/>
      <c r="AH383" s="195"/>
      <c r="AI383" s="195"/>
      <c r="AJ383" s="195"/>
      <c r="AK383" s="195"/>
      <c r="AL383" s="195"/>
      <c r="AM383" s="195"/>
      <c r="AN383" s="195"/>
      <c r="AO383" s="195"/>
      <c r="AP383" s="195"/>
      <c r="AQ383" s="195"/>
      <c r="AR383" s="195"/>
    </row>
    <row r="384" spans="12:44" s="205" customFormat="1">
      <c r="L384" s="195"/>
      <c r="M384" s="195"/>
      <c r="N384" s="195"/>
      <c r="O384" s="195"/>
      <c r="P384" s="195"/>
      <c r="Q384" s="195"/>
      <c r="R384" s="195"/>
      <c r="S384" s="195"/>
      <c r="T384" s="195"/>
      <c r="U384" s="195"/>
      <c r="V384" s="195"/>
      <c r="W384" s="195"/>
      <c r="X384" s="195"/>
      <c r="Y384" s="195"/>
      <c r="Z384" s="195"/>
      <c r="AA384" s="195"/>
      <c r="AB384" s="195"/>
      <c r="AC384" s="195"/>
      <c r="AD384" s="195"/>
      <c r="AE384" s="195"/>
      <c r="AF384" s="195"/>
      <c r="AG384" s="195"/>
      <c r="AH384" s="195"/>
      <c r="AI384" s="195"/>
      <c r="AJ384" s="195"/>
      <c r="AK384" s="195"/>
      <c r="AL384" s="195"/>
      <c r="AM384" s="195"/>
      <c r="AN384" s="195"/>
      <c r="AO384" s="195"/>
      <c r="AP384" s="195"/>
      <c r="AQ384" s="195"/>
      <c r="AR384" s="195"/>
    </row>
    <row r="385" spans="12:44" s="205" customFormat="1">
      <c r="L385" s="195"/>
      <c r="M385" s="195"/>
      <c r="N385" s="195"/>
      <c r="O385" s="195"/>
      <c r="P385" s="195"/>
      <c r="Q385" s="195"/>
      <c r="R385" s="195"/>
      <c r="S385" s="195"/>
      <c r="T385" s="195"/>
      <c r="U385" s="195"/>
      <c r="V385" s="195"/>
      <c r="W385" s="195"/>
      <c r="X385" s="195"/>
      <c r="Y385" s="195"/>
      <c r="Z385" s="195"/>
      <c r="AA385" s="195"/>
      <c r="AB385" s="195"/>
      <c r="AC385" s="195"/>
      <c r="AD385" s="195"/>
      <c r="AE385" s="195"/>
      <c r="AF385" s="195"/>
      <c r="AG385" s="195"/>
      <c r="AH385" s="195"/>
      <c r="AI385" s="195"/>
      <c r="AJ385" s="195"/>
      <c r="AK385" s="195"/>
      <c r="AL385" s="195"/>
      <c r="AM385" s="195"/>
      <c r="AN385" s="195"/>
      <c r="AO385" s="195"/>
      <c r="AP385" s="195"/>
      <c r="AQ385" s="195"/>
      <c r="AR385" s="195"/>
    </row>
    <row r="386" spans="12:44" s="205" customFormat="1">
      <c r="L386" s="195"/>
      <c r="M386" s="195"/>
      <c r="N386" s="195"/>
      <c r="O386" s="195"/>
      <c r="P386" s="195"/>
      <c r="Q386" s="195"/>
      <c r="R386" s="195"/>
      <c r="S386" s="195"/>
      <c r="T386" s="195"/>
      <c r="U386" s="195"/>
      <c r="V386" s="195"/>
      <c r="W386" s="195"/>
      <c r="X386" s="195"/>
      <c r="Y386" s="195"/>
      <c r="Z386" s="195"/>
      <c r="AA386" s="195"/>
      <c r="AB386" s="195"/>
      <c r="AC386" s="195"/>
      <c r="AD386" s="195"/>
      <c r="AE386" s="195"/>
      <c r="AF386" s="195"/>
      <c r="AG386" s="195"/>
      <c r="AH386" s="195"/>
      <c r="AI386" s="195"/>
      <c r="AJ386" s="195"/>
      <c r="AK386" s="195"/>
      <c r="AL386" s="195"/>
      <c r="AM386" s="195"/>
      <c r="AN386" s="195"/>
      <c r="AO386" s="195"/>
      <c r="AP386" s="195"/>
      <c r="AQ386" s="195"/>
      <c r="AR386" s="195"/>
    </row>
    <row r="387" spans="12:44" s="205" customFormat="1">
      <c r="L387" s="195"/>
      <c r="M387" s="195"/>
      <c r="N387" s="195"/>
      <c r="O387" s="195"/>
      <c r="P387" s="195"/>
      <c r="Q387" s="195"/>
      <c r="R387" s="195"/>
      <c r="S387" s="195"/>
      <c r="T387" s="195"/>
      <c r="U387" s="195"/>
      <c r="V387" s="195"/>
      <c r="W387" s="195"/>
      <c r="X387" s="195"/>
      <c r="Y387" s="195"/>
      <c r="Z387" s="195"/>
      <c r="AA387" s="195"/>
      <c r="AB387" s="195"/>
      <c r="AC387" s="195"/>
      <c r="AD387" s="195"/>
      <c r="AE387" s="195"/>
      <c r="AF387" s="195"/>
      <c r="AG387" s="195"/>
      <c r="AH387" s="195"/>
      <c r="AI387" s="195"/>
      <c r="AJ387" s="195"/>
      <c r="AK387" s="195"/>
      <c r="AL387" s="195"/>
      <c r="AM387" s="195"/>
      <c r="AN387" s="195"/>
      <c r="AO387" s="195"/>
      <c r="AP387" s="195"/>
      <c r="AQ387" s="195"/>
      <c r="AR387" s="195"/>
    </row>
    <row r="388" spans="12:44" s="205" customFormat="1">
      <c r="L388" s="195"/>
      <c r="M388" s="195"/>
      <c r="N388" s="195"/>
      <c r="O388" s="195"/>
      <c r="P388" s="195"/>
      <c r="Q388" s="195"/>
      <c r="R388" s="195"/>
      <c r="S388" s="195"/>
      <c r="T388" s="195"/>
      <c r="U388" s="195"/>
      <c r="V388" s="195"/>
      <c r="W388" s="195"/>
      <c r="X388" s="195"/>
      <c r="Y388" s="195"/>
      <c r="Z388" s="195"/>
      <c r="AA388" s="195"/>
      <c r="AB388" s="195"/>
      <c r="AC388" s="195"/>
      <c r="AD388" s="195"/>
      <c r="AE388" s="195"/>
      <c r="AF388" s="195"/>
      <c r="AG388" s="195"/>
      <c r="AH388" s="195"/>
      <c r="AI388" s="195"/>
      <c r="AJ388" s="195"/>
      <c r="AK388" s="195"/>
      <c r="AL388" s="195"/>
      <c r="AM388" s="195"/>
      <c r="AN388" s="195"/>
      <c r="AO388" s="195"/>
      <c r="AP388" s="195"/>
      <c r="AQ388" s="195"/>
      <c r="AR388" s="195"/>
    </row>
    <row r="389" spans="12:44" s="205" customFormat="1">
      <c r="L389" s="195"/>
      <c r="M389" s="195"/>
      <c r="N389" s="195"/>
      <c r="O389" s="195"/>
      <c r="P389" s="195"/>
      <c r="Q389" s="195"/>
      <c r="R389" s="195"/>
      <c r="S389" s="195"/>
      <c r="T389" s="195"/>
      <c r="U389" s="195"/>
      <c r="V389" s="195"/>
      <c r="W389" s="195"/>
      <c r="X389" s="195"/>
      <c r="Y389" s="195"/>
      <c r="Z389" s="195"/>
      <c r="AA389" s="195"/>
      <c r="AB389" s="195"/>
      <c r="AC389" s="195"/>
      <c r="AD389" s="195"/>
      <c r="AE389" s="195"/>
      <c r="AF389" s="195"/>
      <c r="AG389" s="195"/>
      <c r="AH389" s="195"/>
      <c r="AI389" s="195"/>
      <c r="AJ389" s="195"/>
      <c r="AK389" s="195"/>
      <c r="AL389" s="195"/>
      <c r="AM389" s="195"/>
      <c r="AN389" s="195"/>
      <c r="AO389" s="195"/>
      <c r="AP389" s="195"/>
      <c r="AQ389" s="195"/>
      <c r="AR389" s="195"/>
    </row>
    <row r="390" spans="12:44" s="205" customFormat="1">
      <c r="L390" s="195"/>
      <c r="M390" s="195"/>
      <c r="N390" s="195"/>
      <c r="O390" s="195"/>
      <c r="P390" s="195"/>
      <c r="Q390" s="195"/>
      <c r="R390" s="195"/>
      <c r="S390" s="195"/>
      <c r="T390" s="195"/>
      <c r="U390" s="195"/>
      <c r="V390" s="195"/>
      <c r="W390" s="195"/>
      <c r="X390" s="195"/>
      <c r="Y390" s="195"/>
      <c r="Z390" s="195"/>
      <c r="AA390" s="195"/>
      <c r="AB390" s="195"/>
      <c r="AC390" s="195"/>
      <c r="AD390" s="195"/>
      <c r="AE390" s="195"/>
      <c r="AF390" s="195"/>
      <c r="AG390" s="195"/>
      <c r="AH390" s="195"/>
      <c r="AI390" s="195"/>
      <c r="AJ390" s="195"/>
      <c r="AK390" s="195"/>
      <c r="AL390" s="195"/>
      <c r="AM390" s="195"/>
      <c r="AN390" s="195"/>
      <c r="AO390" s="195"/>
      <c r="AP390" s="195"/>
      <c r="AQ390" s="195"/>
      <c r="AR390" s="195"/>
    </row>
    <row r="391" spans="12:44" s="205" customFormat="1">
      <c r="L391" s="195"/>
      <c r="M391" s="195"/>
      <c r="N391" s="195"/>
      <c r="O391" s="195"/>
      <c r="P391" s="195"/>
      <c r="Q391" s="195"/>
      <c r="R391" s="195"/>
      <c r="S391" s="195"/>
      <c r="T391" s="195"/>
      <c r="U391" s="195"/>
      <c r="V391" s="195"/>
      <c r="W391" s="195"/>
      <c r="X391" s="195"/>
      <c r="Y391" s="195"/>
      <c r="Z391" s="195"/>
      <c r="AA391" s="195"/>
      <c r="AB391" s="195"/>
      <c r="AC391" s="195"/>
      <c r="AD391" s="195"/>
      <c r="AE391" s="195"/>
      <c r="AF391" s="195"/>
      <c r="AG391" s="195"/>
      <c r="AH391" s="195"/>
      <c r="AI391" s="195"/>
      <c r="AJ391" s="195"/>
      <c r="AK391" s="195"/>
      <c r="AL391" s="195"/>
      <c r="AM391" s="195"/>
      <c r="AN391" s="195"/>
      <c r="AO391" s="195"/>
      <c r="AP391" s="195"/>
      <c r="AQ391" s="195"/>
      <c r="AR391" s="195"/>
    </row>
    <row r="392" spans="12:44" s="205" customFormat="1">
      <c r="L392" s="195"/>
      <c r="M392" s="195"/>
      <c r="N392" s="195"/>
      <c r="O392" s="195"/>
      <c r="P392" s="195"/>
      <c r="Q392" s="195"/>
      <c r="R392" s="195"/>
      <c r="S392" s="195"/>
      <c r="T392" s="195"/>
      <c r="U392" s="195"/>
      <c r="V392" s="195"/>
      <c r="W392" s="195"/>
      <c r="X392" s="195"/>
      <c r="Y392" s="195"/>
      <c r="Z392" s="195"/>
      <c r="AA392" s="195"/>
      <c r="AB392" s="195"/>
      <c r="AC392" s="195"/>
      <c r="AD392" s="195"/>
      <c r="AE392" s="195"/>
      <c r="AF392" s="195"/>
      <c r="AG392" s="195"/>
      <c r="AH392" s="195"/>
      <c r="AI392" s="195"/>
      <c r="AJ392" s="195"/>
      <c r="AK392" s="195"/>
      <c r="AL392" s="195"/>
      <c r="AM392" s="195"/>
      <c r="AN392" s="195"/>
      <c r="AO392" s="195"/>
      <c r="AP392" s="195"/>
      <c r="AQ392" s="195"/>
      <c r="AR392" s="195"/>
    </row>
    <row r="393" spans="12:44" s="205" customFormat="1">
      <c r="L393" s="195"/>
      <c r="M393" s="195"/>
      <c r="N393" s="195"/>
      <c r="O393" s="195"/>
      <c r="P393" s="195"/>
      <c r="Q393" s="195"/>
      <c r="R393" s="195"/>
      <c r="S393" s="195"/>
      <c r="T393" s="195"/>
      <c r="U393" s="195"/>
      <c r="V393" s="195"/>
      <c r="W393" s="195"/>
      <c r="X393" s="195"/>
      <c r="Y393" s="195"/>
      <c r="Z393" s="195"/>
      <c r="AA393" s="195"/>
      <c r="AB393" s="195"/>
      <c r="AC393" s="195"/>
      <c r="AD393" s="195"/>
      <c r="AE393" s="195"/>
      <c r="AF393" s="195"/>
      <c r="AG393" s="195"/>
      <c r="AH393" s="195"/>
      <c r="AI393" s="195"/>
      <c r="AJ393" s="195"/>
      <c r="AK393" s="195"/>
      <c r="AL393" s="195"/>
      <c r="AM393" s="195"/>
      <c r="AN393" s="195"/>
      <c r="AO393" s="195"/>
      <c r="AP393" s="195"/>
      <c r="AQ393" s="195"/>
      <c r="AR393" s="195"/>
    </row>
    <row r="394" spans="12:44" s="205" customFormat="1">
      <c r="L394" s="195"/>
      <c r="M394" s="195"/>
      <c r="N394" s="195"/>
      <c r="O394" s="195"/>
      <c r="P394" s="195"/>
      <c r="Q394" s="195"/>
      <c r="R394" s="195"/>
      <c r="S394" s="195"/>
      <c r="T394" s="195"/>
      <c r="U394" s="195"/>
      <c r="V394" s="195"/>
      <c r="W394" s="195"/>
      <c r="X394" s="195"/>
      <c r="Y394" s="195"/>
      <c r="Z394" s="195"/>
      <c r="AA394" s="195"/>
      <c r="AB394" s="195"/>
      <c r="AC394" s="195"/>
      <c r="AD394" s="195"/>
      <c r="AE394" s="195"/>
      <c r="AF394" s="195"/>
      <c r="AG394" s="195"/>
      <c r="AH394" s="195"/>
      <c r="AI394" s="195"/>
      <c r="AJ394" s="195"/>
      <c r="AK394" s="195"/>
      <c r="AL394" s="195"/>
      <c r="AM394" s="195"/>
      <c r="AN394" s="195"/>
      <c r="AO394" s="195"/>
      <c r="AP394" s="195"/>
      <c r="AQ394" s="195"/>
      <c r="AR394" s="195"/>
    </row>
    <row r="395" spans="12:44" s="205" customFormat="1">
      <c r="L395" s="195"/>
      <c r="M395" s="195"/>
      <c r="N395" s="195"/>
      <c r="O395" s="195"/>
      <c r="P395" s="195"/>
      <c r="Q395" s="195"/>
      <c r="R395" s="195"/>
      <c r="S395" s="195"/>
      <c r="T395" s="195"/>
      <c r="U395" s="195"/>
      <c r="V395" s="195"/>
      <c r="W395" s="195"/>
      <c r="X395" s="195"/>
      <c r="Y395" s="195"/>
      <c r="Z395" s="195"/>
      <c r="AA395" s="195"/>
      <c r="AB395" s="195"/>
      <c r="AC395" s="195"/>
      <c r="AD395" s="195"/>
      <c r="AE395" s="195"/>
      <c r="AF395" s="195"/>
      <c r="AG395" s="195"/>
      <c r="AH395" s="195"/>
      <c r="AI395" s="195"/>
      <c r="AJ395" s="195"/>
      <c r="AK395" s="195"/>
      <c r="AL395" s="195"/>
      <c r="AM395" s="195"/>
      <c r="AN395" s="195"/>
      <c r="AO395" s="195"/>
      <c r="AP395" s="195"/>
      <c r="AQ395" s="195"/>
      <c r="AR395" s="195"/>
    </row>
    <row r="396" spans="12:44" s="205" customFormat="1">
      <c r="L396" s="195"/>
      <c r="M396" s="195"/>
      <c r="N396" s="195"/>
      <c r="O396" s="195"/>
      <c r="P396" s="195"/>
      <c r="Q396" s="195"/>
      <c r="R396" s="195"/>
      <c r="S396" s="195"/>
      <c r="T396" s="195"/>
      <c r="U396" s="195"/>
      <c r="V396" s="195"/>
      <c r="W396" s="195"/>
      <c r="X396" s="195"/>
      <c r="Y396" s="195"/>
      <c r="Z396" s="195"/>
      <c r="AA396" s="195"/>
      <c r="AB396" s="195"/>
      <c r="AC396" s="195"/>
      <c r="AD396" s="195"/>
      <c r="AE396" s="195"/>
      <c r="AF396" s="195"/>
      <c r="AG396" s="195"/>
      <c r="AH396" s="195"/>
      <c r="AI396" s="195"/>
      <c r="AJ396" s="195"/>
      <c r="AK396" s="195"/>
      <c r="AL396" s="195"/>
      <c r="AM396" s="195"/>
      <c r="AN396" s="195"/>
      <c r="AO396" s="195"/>
      <c r="AP396" s="195"/>
      <c r="AQ396" s="195"/>
      <c r="AR396" s="195"/>
    </row>
    <row r="397" spans="12:44" s="205" customFormat="1">
      <c r="L397" s="195"/>
      <c r="M397" s="195"/>
      <c r="N397" s="195"/>
      <c r="O397" s="195"/>
      <c r="P397" s="195"/>
      <c r="Q397" s="195"/>
      <c r="R397" s="195"/>
      <c r="S397" s="195"/>
      <c r="T397" s="195"/>
      <c r="U397" s="195"/>
      <c r="V397" s="195"/>
      <c r="W397" s="195"/>
      <c r="X397" s="195"/>
      <c r="Y397" s="195"/>
      <c r="Z397" s="195"/>
      <c r="AA397" s="195"/>
      <c r="AB397" s="195"/>
      <c r="AC397" s="195"/>
      <c r="AD397" s="195"/>
      <c r="AE397" s="195"/>
      <c r="AF397" s="195"/>
      <c r="AG397" s="195"/>
      <c r="AH397" s="195"/>
      <c r="AI397" s="195"/>
      <c r="AJ397" s="195"/>
      <c r="AK397" s="195"/>
      <c r="AL397" s="195"/>
      <c r="AM397" s="195"/>
      <c r="AN397" s="195"/>
      <c r="AO397" s="195"/>
      <c r="AP397" s="195"/>
      <c r="AQ397" s="195"/>
      <c r="AR397" s="195"/>
    </row>
    <row r="398" spans="12:44" s="205" customFormat="1">
      <c r="L398" s="195"/>
      <c r="M398" s="195"/>
      <c r="N398" s="195"/>
      <c r="O398" s="195"/>
      <c r="P398" s="195"/>
      <c r="Q398" s="195"/>
      <c r="R398" s="195"/>
      <c r="S398" s="195"/>
      <c r="T398" s="195"/>
      <c r="U398" s="195"/>
      <c r="V398" s="195"/>
      <c r="W398" s="195"/>
      <c r="X398" s="195"/>
      <c r="Y398" s="195"/>
      <c r="Z398" s="195"/>
      <c r="AA398" s="195"/>
      <c r="AB398" s="195"/>
      <c r="AC398" s="195"/>
      <c r="AD398" s="195"/>
      <c r="AE398" s="195"/>
      <c r="AF398" s="195"/>
      <c r="AG398" s="195"/>
      <c r="AH398" s="195"/>
      <c r="AI398" s="195"/>
      <c r="AJ398" s="195"/>
      <c r="AK398" s="195"/>
      <c r="AL398" s="195"/>
      <c r="AM398" s="195"/>
      <c r="AN398" s="195"/>
      <c r="AO398" s="195"/>
      <c r="AP398" s="195"/>
      <c r="AQ398" s="195"/>
      <c r="AR398" s="195"/>
    </row>
    <row r="399" spans="12:44" s="205" customFormat="1">
      <c r="L399" s="195"/>
      <c r="M399" s="195"/>
      <c r="N399" s="195"/>
      <c r="O399" s="195"/>
      <c r="P399" s="195"/>
      <c r="Q399" s="195"/>
      <c r="R399" s="195"/>
      <c r="S399" s="195"/>
      <c r="T399" s="195"/>
      <c r="U399" s="195"/>
      <c r="V399" s="195"/>
      <c r="W399" s="195"/>
      <c r="X399" s="195"/>
      <c r="Y399" s="195"/>
      <c r="Z399" s="195"/>
      <c r="AA399" s="195"/>
      <c r="AB399" s="195"/>
      <c r="AC399" s="195"/>
      <c r="AD399" s="195"/>
      <c r="AE399" s="195"/>
      <c r="AF399" s="195"/>
      <c r="AG399" s="195"/>
      <c r="AH399" s="195"/>
      <c r="AI399" s="195"/>
      <c r="AJ399" s="195"/>
      <c r="AK399" s="195"/>
      <c r="AL399" s="195"/>
      <c r="AM399" s="195"/>
      <c r="AN399" s="195"/>
      <c r="AO399" s="195"/>
      <c r="AP399" s="195"/>
      <c r="AQ399" s="195"/>
      <c r="AR399" s="195"/>
    </row>
    <row r="400" spans="12:44" s="205" customFormat="1">
      <c r="L400" s="195"/>
      <c r="M400" s="195"/>
      <c r="N400" s="195"/>
      <c r="O400" s="195"/>
      <c r="P400" s="195"/>
      <c r="Q400" s="195"/>
      <c r="R400" s="195"/>
      <c r="S400" s="195"/>
      <c r="T400" s="195"/>
      <c r="U400" s="195"/>
      <c r="V400" s="195"/>
      <c r="W400" s="195"/>
      <c r="X400" s="195"/>
      <c r="Y400" s="195"/>
      <c r="Z400" s="195"/>
      <c r="AA400" s="195"/>
      <c r="AB400" s="195"/>
      <c r="AC400" s="195"/>
      <c r="AD400" s="195"/>
      <c r="AE400" s="195"/>
      <c r="AF400" s="195"/>
      <c r="AG400" s="195"/>
      <c r="AH400" s="195"/>
      <c r="AI400" s="195"/>
      <c r="AJ400" s="195"/>
      <c r="AK400" s="195"/>
      <c r="AL400" s="195"/>
      <c r="AM400" s="195"/>
      <c r="AN400" s="195"/>
      <c r="AO400" s="195"/>
      <c r="AP400" s="195"/>
      <c r="AQ400" s="195"/>
      <c r="AR400" s="195"/>
    </row>
    <row r="401" spans="12:44" s="205" customFormat="1">
      <c r="L401" s="195"/>
      <c r="M401" s="195"/>
      <c r="N401" s="195"/>
      <c r="O401" s="195"/>
      <c r="P401" s="195"/>
      <c r="Q401" s="195"/>
      <c r="R401" s="195"/>
      <c r="S401" s="195"/>
      <c r="T401" s="195"/>
      <c r="U401" s="195"/>
      <c r="V401" s="195"/>
      <c r="W401" s="195"/>
      <c r="X401" s="195"/>
      <c r="Y401" s="195"/>
      <c r="Z401" s="195"/>
      <c r="AA401" s="195"/>
      <c r="AB401" s="195"/>
      <c r="AC401" s="195"/>
      <c r="AD401" s="195"/>
      <c r="AE401" s="195"/>
      <c r="AF401" s="195"/>
      <c r="AG401" s="195"/>
      <c r="AH401" s="195"/>
      <c r="AI401" s="195"/>
      <c r="AJ401" s="195"/>
      <c r="AK401" s="195"/>
      <c r="AL401" s="195"/>
      <c r="AM401" s="195"/>
      <c r="AN401" s="195"/>
      <c r="AO401" s="195"/>
      <c r="AP401" s="195"/>
      <c r="AQ401" s="195"/>
      <c r="AR401" s="195"/>
    </row>
    <row r="402" spans="12:44" s="205" customFormat="1">
      <c r="L402" s="195"/>
      <c r="M402" s="195"/>
      <c r="N402" s="195"/>
      <c r="O402" s="195"/>
      <c r="P402" s="195"/>
      <c r="Q402" s="195"/>
      <c r="R402" s="195"/>
      <c r="S402" s="195"/>
      <c r="T402" s="195"/>
      <c r="U402" s="195"/>
      <c r="V402" s="195"/>
      <c r="W402" s="195"/>
      <c r="X402" s="195"/>
      <c r="Y402" s="195"/>
      <c r="Z402" s="195"/>
      <c r="AA402" s="195"/>
      <c r="AB402" s="195"/>
      <c r="AC402" s="195"/>
      <c r="AD402" s="195"/>
      <c r="AE402" s="195"/>
      <c r="AF402" s="195"/>
      <c r="AG402" s="195"/>
      <c r="AH402" s="195"/>
      <c r="AI402" s="195"/>
      <c r="AJ402" s="195"/>
      <c r="AK402" s="195"/>
      <c r="AL402" s="195"/>
      <c r="AM402" s="195"/>
      <c r="AN402" s="195"/>
      <c r="AO402" s="195"/>
      <c r="AP402" s="195"/>
      <c r="AQ402" s="195"/>
      <c r="AR402" s="195"/>
    </row>
    <row r="403" spans="12:44" s="205" customFormat="1">
      <c r="L403" s="195"/>
      <c r="M403" s="195"/>
      <c r="N403" s="195"/>
      <c r="O403" s="195"/>
      <c r="P403" s="195"/>
      <c r="Q403" s="195"/>
      <c r="R403" s="195"/>
      <c r="S403" s="195"/>
      <c r="T403" s="195"/>
      <c r="U403" s="195"/>
      <c r="V403" s="195"/>
      <c r="W403" s="195"/>
      <c r="X403" s="195"/>
      <c r="Y403" s="195"/>
      <c r="Z403" s="195"/>
      <c r="AA403" s="195"/>
      <c r="AB403" s="195"/>
      <c r="AC403" s="195"/>
      <c r="AD403" s="195"/>
      <c r="AE403" s="195"/>
      <c r="AF403" s="195"/>
      <c r="AG403" s="195"/>
      <c r="AH403" s="195"/>
      <c r="AI403" s="195"/>
      <c r="AJ403" s="195"/>
      <c r="AK403" s="195"/>
      <c r="AL403" s="195"/>
      <c r="AM403" s="195"/>
      <c r="AN403" s="195"/>
      <c r="AO403" s="195"/>
      <c r="AP403" s="195"/>
      <c r="AQ403" s="195"/>
      <c r="AR403" s="195"/>
    </row>
    <row r="404" spans="12:44" s="205" customFormat="1">
      <c r="L404" s="195"/>
      <c r="M404" s="195"/>
      <c r="N404" s="195"/>
      <c r="O404" s="195"/>
      <c r="P404" s="195"/>
      <c r="Q404" s="195"/>
      <c r="R404" s="195"/>
      <c r="S404" s="195"/>
      <c r="T404" s="195"/>
      <c r="U404" s="195"/>
      <c r="V404" s="195"/>
      <c r="W404" s="195"/>
      <c r="X404" s="195"/>
      <c r="Y404" s="195"/>
      <c r="Z404" s="195"/>
      <c r="AA404" s="195"/>
      <c r="AB404" s="195"/>
      <c r="AC404" s="195"/>
      <c r="AD404" s="195"/>
      <c r="AE404" s="195"/>
      <c r="AF404" s="195"/>
      <c r="AG404" s="195"/>
      <c r="AH404" s="195"/>
      <c r="AI404" s="195"/>
      <c r="AJ404" s="195"/>
      <c r="AK404" s="195"/>
      <c r="AL404" s="195"/>
      <c r="AM404" s="195"/>
      <c r="AN404" s="195"/>
      <c r="AO404" s="195"/>
      <c r="AP404" s="195"/>
      <c r="AQ404" s="195"/>
      <c r="AR404" s="195"/>
    </row>
    <row r="405" spans="12:44" s="205" customFormat="1">
      <c r="L405" s="195"/>
      <c r="M405" s="195"/>
      <c r="N405" s="195"/>
      <c r="O405" s="195"/>
      <c r="P405" s="195"/>
      <c r="Q405" s="195"/>
      <c r="R405" s="195"/>
      <c r="S405" s="195"/>
      <c r="T405" s="195"/>
      <c r="U405" s="195"/>
      <c r="V405" s="195"/>
      <c r="W405" s="195"/>
      <c r="X405" s="195"/>
      <c r="Y405" s="195"/>
      <c r="Z405" s="195"/>
      <c r="AA405" s="195"/>
      <c r="AB405" s="195"/>
      <c r="AC405" s="195"/>
      <c r="AD405" s="195"/>
      <c r="AE405" s="195"/>
      <c r="AF405" s="195"/>
      <c r="AG405" s="195"/>
      <c r="AH405" s="195"/>
      <c r="AI405" s="195"/>
      <c r="AJ405" s="195"/>
      <c r="AK405" s="195"/>
      <c r="AL405" s="195"/>
      <c r="AM405" s="195"/>
      <c r="AN405" s="195"/>
      <c r="AO405" s="195"/>
      <c r="AP405" s="195"/>
      <c r="AQ405" s="195"/>
      <c r="AR405" s="195"/>
    </row>
    <row r="406" spans="12:44" s="205" customFormat="1">
      <c r="L406" s="195"/>
      <c r="M406" s="195"/>
      <c r="N406" s="195"/>
      <c r="O406" s="195"/>
      <c r="P406" s="195"/>
      <c r="Q406" s="195"/>
      <c r="R406" s="195"/>
      <c r="S406" s="195"/>
      <c r="T406" s="195"/>
      <c r="U406" s="195"/>
      <c r="V406" s="195"/>
      <c r="W406" s="195"/>
      <c r="X406" s="195"/>
      <c r="Y406" s="195"/>
      <c r="Z406" s="195"/>
      <c r="AA406" s="195"/>
      <c r="AB406" s="195"/>
      <c r="AC406" s="195"/>
      <c r="AD406" s="195"/>
      <c r="AE406" s="195"/>
      <c r="AF406" s="195"/>
      <c r="AG406" s="195"/>
      <c r="AH406" s="195"/>
      <c r="AI406" s="195"/>
      <c r="AJ406" s="195"/>
      <c r="AK406" s="195"/>
      <c r="AL406" s="195"/>
      <c r="AM406" s="195"/>
      <c r="AN406" s="195"/>
      <c r="AO406" s="195"/>
      <c r="AP406" s="195"/>
      <c r="AQ406" s="195"/>
      <c r="AR406" s="195"/>
    </row>
    <row r="407" spans="12:44" s="205" customFormat="1">
      <c r="L407" s="195"/>
      <c r="M407" s="195"/>
      <c r="N407" s="195"/>
      <c r="O407" s="195"/>
      <c r="P407" s="195"/>
      <c r="Q407" s="195"/>
      <c r="R407" s="195"/>
      <c r="S407" s="195"/>
      <c r="T407" s="195"/>
      <c r="U407" s="195"/>
      <c r="V407" s="195"/>
      <c r="W407" s="195"/>
      <c r="X407" s="195"/>
      <c r="Y407" s="195"/>
      <c r="Z407" s="195"/>
      <c r="AA407" s="195"/>
      <c r="AB407" s="195"/>
      <c r="AC407" s="195"/>
      <c r="AD407" s="195"/>
      <c r="AE407" s="195"/>
      <c r="AF407" s="195"/>
      <c r="AG407" s="195"/>
      <c r="AH407" s="195"/>
      <c r="AI407" s="195"/>
      <c r="AJ407" s="195"/>
      <c r="AK407" s="195"/>
      <c r="AL407" s="195"/>
      <c r="AM407" s="195"/>
      <c r="AN407" s="195"/>
      <c r="AO407" s="195"/>
      <c r="AP407" s="195"/>
      <c r="AQ407" s="195"/>
      <c r="AR407" s="195"/>
    </row>
    <row r="408" spans="12:44" s="205" customFormat="1">
      <c r="L408" s="195"/>
      <c r="M408" s="195"/>
      <c r="N408" s="195"/>
      <c r="O408" s="195"/>
      <c r="P408" s="195"/>
      <c r="Q408" s="195"/>
      <c r="R408" s="195"/>
      <c r="S408" s="195"/>
      <c r="T408" s="195"/>
      <c r="U408" s="195"/>
      <c r="V408" s="195"/>
      <c r="W408" s="195"/>
      <c r="X408" s="195"/>
      <c r="Y408" s="195"/>
      <c r="Z408" s="195"/>
      <c r="AA408" s="195"/>
      <c r="AB408" s="195"/>
      <c r="AC408" s="195"/>
      <c r="AD408" s="195"/>
      <c r="AE408" s="195"/>
      <c r="AF408" s="195"/>
      <c r="AG408" s="195"/>
      <c r="AH408" s="195"/>
      <c r="AI408" s="195"/>
      <c r="AJ408" s="195"/>
      <c r="AK408" s="195"/>
      <c r="AL408" s="195"/>
      <c r="AM408" s="195"/>
      <c r="AN408" s="195"/>
      <c r="AO408" s="195"/>
      <c r="AP408" s="195"/>
      <c r="AQ408" s="195"/>
      <c r="AR408" s="195"/>
    </row>
    <row r="409" spans="12:44" s="205" customFormat="1">
      <c r="L409" s="195"/>
      <c r="M409" s="195"/>
      <c r="N409" s="195"/>
      <c r="O409" s="195"/>
      <c r="P409" s="195"/>
      <c r="Q409" s="195"/>
      <c r="R409" s="195"/>
      <c r="S409" s="195"/>
      <c r="T409" s="195"/>
      <c r="U409" s="195"/>
      <c r="V409" s="195"/>
      <c r="W409" s="195"/>
      <c r="X409" s="195"/>
      <c r="Y409" s="195"/>
      <c r="Z409" s="195"/>
      <c r="AA409" s="195"/>
      <c r="AB409" s="195"/>
      <c r="AC409" s="195"/>
      <c r="AD409" s="195"/>
      <c r="AE409" s="195"/>
      <c r="AF409" s="195"/>
      <c r="AG409" s="195"/>
      <c r="AH409" s="195"/>
      <c r="AI409" s="195"/>
      <c r="AJ409" s="195"/>
      <c r="AK409" s="195"/>
      <c r="AL409" s="195"/>
      <c r="AM409" s="195"/>
      <c r="AN409" s="195"/>
      <c r="AO409" s="195"/>
      <c r="AP409" s="195"/>
      <c r="AQ409" s="195"/>
      <c r="AR409" s="195"/>
    </row>
    <row r="410" spans="12:44" s="205" customFormat="1">
      <c r="L410" s="195"/>
      <c r="M410" s="195"/>
      <c r="N410" s="195"/>
      <c r="O410" s="195"/>
      <c r="P410" s="195"/>
      <c r="Q410" s="195"/>
      <c r="R410" s="195"/>
      <c r="S410" s="195"/>
      <c r="T410" s="195"/>
      <c r="U410" s="195"/>
      <c r="V410" s="195"/>
      <c r="W410" s="195"/>
      <c r="X410" s="195"/>
      <c r="Y410" s="195"/>
      <c r="Z410" s="195"/>
      <c r="AA410" s="195"/>
      <c r="AB410" s="195"/>
      <c r="AC410" s="195"/>
      <c r="AD410" s="195"/>
      <c r="AE410" s="195"/>
      <c r="AF410" s="195"/>
      <c r="AG410" s="195"/>
      <c r="AH410" s="195"/>
      <c r="AI410" s="195"/>
      <c r="AJ410" s="195"/>
      <c r="AK410" s="195"/>
      <c r="AL410" s="195"/>
      <c r="AM410" s="195"/>
      <c r="AN410" s="195"/>
      <c r="AO410" s="195"/>
      <c r="AP410" s="195"/>
      <c r="AQ410" s="195"/>
      <c r="AR410" s="195"/>
    </row>
    <row r="411" spans="12:44" s="205" customFormat="1">
      <c r="L411" s="195"/>
      <c r="M411" s="195"/>
      <c r="N411" s="195"/>
      <c r="O411" s="195"/>
      <c r="P411" s="195"/>
      <c r="Q411" s="195"/>
      <c r="R411" s="195"/>
      <c r="S411" s="195"/>
      <c r="T411" s="195"/>
      <c r="U411" s="195"/>
      <c r="V411" s="195"/>
      <c r="W411" s="195"/>
      <c r="X411" s="195"/>
      <c r="Y411" s="195"/>
      <c r="Z411" s="195"/>
      <c r="AA411" s="195"/>
      <c r="AB411" s="195"/>
      <c r="AC411" s="195"/>
      <c r="AD411" s="195"/>
      <c r="AE411" s="195"/>
      <c r="AF411" s="195"/>
      <c r="AG411" s="195"/>
      <c r="AH411" s="195"/>
      <c r="AI411" s="195"/>
      <c r="AJ411" s="195"/>
      <c r="AK411" s="195"/>
      <c r="AL411" s="195"/>
      <c r="AM411" s="195"/>
      <c r="AN411" s="195"/>
      <c r="AO411" s="195"/>
      <c r="AP411" s="195"/>
      <c r="AQ411" s="195"/>
      <c r="AR411" s="195"/>
    </row>
    <row r="412" spans="12:44" s="205" customFormat="1">
      <c r="L412" s="195"/>
      <c r="M412" s="195"/>
      <c r="N412" s="195"/>
      <c r="O412" s="195"/>
      <c r="P412" s="195"/>
      <c r="Q412" s="195"/>
      <c r="R412" s="195"/>
      <c r="S412" s="195"/>
      <c r="T412" s="195"/>
      <c r="U412" s="195"/>
      <c r="V412" s="195"/>
      <c r="W412" s="195"/>
      <c r="X412" s="195"/>
      <c r="Y412" s="195"/>
      <c r="Z412" s="195"/>
      <c r="AA412" s="195"/>
      <c r="AB412" s="195"/>
      <c r="AC412" s="195"/>
      <c r="AD412" s="195"/>
      <c r="AE412" s="195"/>
      <c r="AF412" s="195"/>
      <c r="AG412" s="195"/>
      <c r="AH412" s="195"/>
      <c r="AI412" s="195"/>
      <c r="AJ412" s="195"/>
      <c r="AK412" s="195"/>
      <c r="AL412" s="195"/>
      <c r="AM412" s="195"/>
      <c r="AN412" s="195"/>
      <c r="AO412" s="195"/>
      <c r="AP412" s="195"/>
      <c r="AQ412" s="195"/>
      <c r="AR412" s="195"/>
    </row>
    <row r="413" spans="12:44" s="205" customFormat="1">
      <c r="L413" s="195"/>
      <c r="M413" s="195"/>
      <c r="N413" s="195"/>
      <c r="O413" s="195"/>
      <c r="P413" s="195"/>
      <c r="Q413" s="195"/>
      <c r="R413" s="195"/>
      <c r="S413" s="195"/>
      <c r="T413" s="195"/>
      <c r="U413" s="195"/>
      <c r="V413" s="195"/>
      <c r="W413" s="195"/>
      <c r="X413" s="195"/>
      <c r="Y413" s="195"/>
      <c r="Z413" s="195"/>
      <c r="AA413" s="195"/>
      <c r="AB413" s="195"/>
      <c r="AC413" s="195"/>
      <c r="AD413" s="195"/>
      <c r="AE413" s="195"/>
      <c r="AF413" s="195"/>
      <c r="AG413" s="195"/>
      <c r="AH413" s="195"/>
      <c r="AI413" s="195"/>
      <c r="AJ413" s="195"/>
      <c r="AK413" s="195"/>
      <c r="AL413" s="195"/>
      <c r="AM413" s="195"/>
      <c r="AN413" s="195"/>
      <c r="AO413" s="195"/>
      <c r="AP413" s="195"/>
      <c r="AQ413" s="195"/>
      <c r="AR413" s="195"/>
    </row>
    <row r="414" spans="12:44" s="205" customFormat="1">
      <c r="L414" s="195"/>
      <c r="M414" s="195"/>
      <c r="N414" s="195"/>
      <c r="O414" s="195"/>
      <c r="P414" s="195"/>
      <c r="Q414" s="195"/>
      <c r="R414" s="195"/>
      <c r="S414" s="195"/>
      <c r="T414" s="195"/>
      <c r="U414" s="195"/>
      <c r="V414" s="195"/>
      <c r="W414" s="195"/>
      <c r="X414" s="195"/>
      <c r="Y414" s="195"/>
      <c r="Z414" s="195"/>
      <c r="AA414" s="195"/>
      <c r="AB414" s="195"/>
      <c r="AC414" s="195"/>
      <c r="AD414" s="195"/>
      <c r="AE414" s="195"/>
      <c r="AF414" s="195"/>
      <c r="AG414" s="195"/>
      <c r="AH414" s="195"/>
      <c r="AI414" s="195"/>
      <c r="AJ414" s="195"/>
      <c r="AK414" s="195"/>
      <c r="AL414" s="195"/>
      <c r="AM414" s="195"/>
      <c r="AN414" s="195"/>
      <c r="AO414" s="195"/>
      <c r="AP414" s="195"/>
      <c r="AQ414" s="195"/>
      <c r="AR414" s="195"/>
    </row>
    <row r="415" spans="12:44" s="205" customFormat="1">
      <c r="L415" s="195"/>
      <c r="M415" s="195"/>
      <c r="N415" s="195"/>
      <c r="O415" s="195"/>
      <c r="P415" s="195"/>
      <c r="Q415" s="195"/>
      <c r="R415" s="195"/>
      <c r="S415" s="195"/>
      <c r="T415" s="195"/>
      <c r="U415" s="195"/>
      <c r="V415" s="195"/>
      <c r="W415" s="195"/>
      <c r="X415" s="195"/>
      <c r="Y415" s="195"/>
      <c r="Z415" s="195"/>
      <c r="AA415" s="195"/>
      <c r="AB415" s="195"/>
      <c r="AC415" s="195"/>
      <c r="AD415" s="195"/>
      <c r="AE415" s="195"/>
      <c r="AF415" s="195"/>
      <c r="AG415" s="195"/>
      <c r="AH415" s="195"/>
      <c r="AI415" s="195"/>
      <c r="AJ415" s="195"/>
      <c r="AK415" s="195"/>
      <c r="AL415" s="195"/>
      <c r="AM415" s="195"/>
      <c r="AN415" s="195"/>
      <c r="AO415" s="195"/>
      <c r="AP415" s="195"/>
      <c r="AQ415" s="195"/>
      <c r="AR415" s="195"/>
    </row>
    <row r="416" spans="12:44" s="205" customFormat="1">
      <c r="L416" s="195"/>
      <c r="M416" s="195"/>
      <c r="N416" s="195"/>
      <c r="O416" s="195"/>
      <c r="P416" s="195"/>
      <c r="Q416" s="195"/>
      <c r="R416" s="195"/>
      <c r="S416" s="195"/>
      <c r="T416" s="195"/>
      <c r="U416" s="195"/>
      <c r="V416" s="195"/>
      <c r="W416" s="195"/>
      <c r="X416" s="195"/>
      <c r="Y416" s="195"/>
      <c r="Z416" s="195"/>
      <c r="AA416" s="195"/>
      <c r="AB416" s="195"/>
      <c r="AC416" s="195"/>
      <c r="AD416" s="195"/>
      <c r="AE416" s="195"/>
      <c r="AF416" s="195"/>
      <c r="AG416" s="195"/>
      <c r="AH416" s="195"/>
      <c r="AI416" s="195"/>
      <c r="AJ416" s="195"/>
      <c r="AK416" s="195"/>
      <c r="AL416" s="195"/>
      <c r="AM416" s="195"/>
      <c r="AN416" s="195"/>
      <c r="AO416" s="195"/>
      <c r="AP416" s="195"/>
      <c r="AQ416" s="195"/>
      <c r="AR416" s="195"/>
    </row>
    <row r="417" spans="12:44" s="205" customFormat="1">
      <c r="L417" s="195"/>
      <c r="M417" s="195"/>
      <c r="N417" s="195"/>
      <c r="O417" s="195"/>
      <c r="P417" s="195"/>
      <c r="Q417" s="195"/>
      <c r="R417" s="195"/>
      <c r="S417" s="195"/>
      <c r="T417" s="195"/>
      <c r="U417" s="195"/>
      <c r="V417" s="195"/>
      <c r="W417" s="195"/>
      <c r="X417" s="195"/>
      <c r="Y417" s="195"/>
      <c r="Z417" s="195"/>
      <c r="AA417" s="195"/>
      <c r="AB417" s="195"/>
      <c r="AC417" s="195"/>
      <c r="AD417" s="195"/>
      <c r="AE417" s="195"/>
      <c r="AF417" s="195"/>
      <c r="AG417" s="195"/>
      <c r="AH417" s="195"/>
      <c r="AI417" s="195"/>
      <c r="AJ417" s="195"/>
      <c r="AK417" s="195"/>
      <c r="AL417" s="195"/>
      <c r="AM417" s="195"/>
      <c r="AN417" s="195"/>
      <c r="AO417" s="195"/>
      <c r="AP417" s="195"/>
      <c r="AQ417" s="195"/>
      <c r="AR417" s="195"/>
    </row>
    <row r="418" spans="12:44" s="205" customFormat="1">
      <c r="L418" s="195"/>
      <c r="M418" s="195"/>
      <c r="N418" s="195"/>
      <c r="O418" s="195"/>
      <c r="P418" s="195"/>
      <c r="Q418" s="195"/>
      <c r="R418" s="195"/>
      <c r="S418" s="195"/>
      <c r="T418" s="195"/>
      <c r="U418" s="195"/>
      <c r="V418" s="195"/>
      <c r="W418" s="195"/>
      <c r="X418" s="195"/>
      <c r="Y418" s="195"/>
      <c r="Z418" s="195"/>
      <c r="AA418" s="195"/>
      <c r="AB418" s="195"/>
      <c r="AC418" s="195"/>
      <c r="AD418" s="195"/>
      <c r="AE418" s="195"/>
      <c r="AF418" s="195"/>
      <c r="AG418" s="195"/>
      <c r="AH418" s="195"/>
      <c r="AI418" s="195"/>
      <c r="AJ418" s="195"/>
      <c r="AK418" s="195"/>
      <c r="AL418" s="195"/>
      <c r="AM418" s="195"/>
      <c r="AN418" s="195"/>
      <c r="AO418" s="195"/>
      <c r="AP418" s="195"/>
      <c r="AQ418" s="195"/>
      <c r="AR418" s="195"/>
    </row>
    <row r="419" spans="12:44" s="205" customFormat="1">
      <c r="L419" s="195"/>
      <c r="M419" s="195"/>
      <c r="N419" s="195"/>
      <c r="O419" s="195"/>
      <c r="P419" s="195"/>
      <c r="Q419" s="195"/>
      <c r="R419" s="195"/>
      <c r="S419" s="195"/>
      <c r="T419" s="195"/>
      <c r="U419" s="195"/>
      <c r="V419" s="195"/>
      <c r="W419" s="195"/>
      <c r="X419" s="195"/>
      <c r="Y419" s="195"/>
      <c r="Z419" s="195"/>
      <c r="AA419" s="195"/>
      <c r="AB419" s="195"/>
      <c r="AC419" s="195"/>
      <c r="AD419" s="195"/>
      <c r="AE419" s="195"/>
      <c r="AF419" s="195"/>
      <c r="AG419" s="195"/>
      <c r="AH419" s="195"/>
      <c r="AI419" s="195"/>
      <c r="AJ419" s="195"/>
      <c r="AK419" s="195"/>
      <c r="AL419" s="195"/>
      <c r="AM419" s="195"/>
      <c r="AN419" s="195"/>
      <c r="AO419" s="195"/>
      <c r="AP419" s="195"/>
      <c r="AQ419" s="195"/>
      <c r="AR419" s="195"/>
    </row>
    <row r="420" spans="12:44" s="205" customFormat="1">
      <c r="L420" s="195"/>
      <c r="M420" s="195"/>
      <c r="N420" s="195"/>
      <c r="O420" s="195"/>
      <c r="P420" s="195"/>
      <c r="Q420" s="195"/>
      <c r="R420" s="195"/>
      <c r="S420" s="195"/>
      <c r="T420" s="195"/>
      <c r="U420" s="195"/>
      <c r="V420" s="195"/>
      <c r="W420" s="195"/>
      <c r="X420" s="195"/>
      <c r="Y420" s="195"/>
      <c r="Z420" s="195"/>
      <c r="AA420" s="195"/>
      <c r="AB420" s="195"/>
      <c r="AC420" s="195"/>
      <c r="AD420" s="195"/>
      <c r="AE420" s="195"/>
      <c r="AF420" s="195"/>
      <c r="AG420" s="195"/>
      <c r="AH420" s="195"/>
      <c r="AI420" s="195"/>
      <c r="AJ420" s="195"/>
      <c r="AK420" s="195"/>
      <c r="AL420" s="195"/>
      <c r="AM420" s="195"/>
      <c r="AN420" s="195"/>
      <c r="AO420" s="195"/>
      <c r="AP420" s="195"/>
      <c r="AQ420" s="195"/>
      <c r="AR420" s="195"/>
    </row>
    <row r="421" spans="12:44" s="205" customFormat="1">
      <c r="L421" s="195"/>
      <c r="M421" s="195"/>
      <c r="N421" s="195"/>
      <c r="O421" s="195"/>
      <c r="P421" s="195"/>
      <c r="Q421" s="195"/>
      <c r="R421" s="195"/>
      <c r="S421" s="195"/>
      <c r="T421" s="195"/>
      <c r="U421" s="195"/>
      <c r="V421" s="195"/>
      <c r="W421" s="195"/>
      <c r="X421" s="195"/>
      <c r="Y421" s="195"/>
      <c r="Z421" s="195"/>
      <c r="AA421" s="195"/>
      <c r="AB421" s="195"/>
      <c r="AC421" s="195"/>
      <c r="AD421" s="195"/>
      <c r="AE421" s="195"/>
      <c r="AF421" s="195"/>
      <c r="AG421" s="195"/>
      <c r="AH421" s="195"/>
      <c r="AI421" s="195"/>
      <c r="AJ421" s="195"/>
      <c r="AK421" s="195"/>
      <c r="AL421" s="195"/>
      <c r="AM421" s="195"/>
      <c r="AN421" s="195"/>
      <c r="AO421" s="195"/>
      <c r="AP421" s="195"/>
      <c r="AQ421" s="195"/>
      <c r="AR421" s="195"/>
    </row>
    <row r="422" spans="12:44" s="205" customFormat="1">
      <c r="L422" s="195"/>
      <c r="M422" s="195"/>
      <c r="N422" s="195"/>
      <c r="O422" s="195"/>
      <c r="P422" s="195"/>
      <c r="Q422" s="195"/>
      <c r="R422" s="195"/>
      <c r="S422" s="195"/>
      <c r="T422" s="195"/>
      <c r="U422" s="195"/>
      <c r="V422" s="195"/>
      <c r="W422" s="195"/>
      <c r="X422" s="195"/>
      <c r="Y422" s="195"/>
      <c r="Z422" s="195"/>
      <c r="AA422" s="195"/>
      <c r="AB422" s="195"/>
      <c r="AC422" s="195"/>
      <c r="AD422" s="195"/>
      <c r="AE422" s="195"/>
      <c r="AF422" s="195"/>
      <c r="AG422" s="195"/>
      <c r="AH422" s="195"/>
      <c r="AI422" s="195"/>
      <c r="AJ422" s="195"/>
      <c r="AK422" s="195"/>
      <c r="AL422" s="195"/>
      <c r="AM422" s="195"/>
      <c r="AN422" s="195"/>
      <c r="AO422" s="195"/>
      <c r="AP422" s="195"/>
      <c r="AQ422" s="195"/>
      <c r="AR422" s="195"/>
    </row>
    <row r="423" spans="12:44" s="205" customFormat="1">
      <c r="L423" s="195"/>
      <c r="M423" s="195"/>
      <c r="N423" s="195"/>
      <c r="O423" s="195"/>
      <c r="P423" s="195"/>
      <c r="Q423" s="195"/>
      <c r="R423" s="195"/>
      <c r="S423" s="195"/>
      <c r="T423" s="195"/>
      <c r="U423" s="195"/>
      <c r="V423" s="195"/>
      <c r="W423" s="195"/>
      <c r="X423" s="195"/>
      <c r="Y423" s="195"/>
      <c r="Z423" s="195"/>
      <c r="AA423" s="195"/>
      <c r="AB423" s="195"/>
      <c r="AC423" s="195"/>
      <c r="AD423" s="195"/>
      <c r="AE423" s="195"/>
      <c r="AF423" s="195"/>
      <c r="AG423" s="195"/>
      <c r="AH423" s="195"/>
      <c r="AI423" s="195"/>
      <c r="AJ423" s="195"/>
      <c r="AK423" s="195"/>
      <c r="AL423" s="195"/>
      <c r="AM423" s="195"/>
      <c r="AN423" s="195"/>
      <c r="AO423" s="195"/>
      <c r="AP423" s="195"/>
      <c r="AQ423" s="195"/>
      <c r="AR423" s="195"/>
    </row>
    <row r="424" spans="12:44" s="205" customFormat="1">
      <c r="L424" s="195"/>
      <c r="M424" s="195"/>
      <c r="N424" s="195"/>
      <c r="O424" s="195"/>
      <c r="P424" s="195"/>
      <c r="Q424" s="195"/>
      <c r="R424" s="195"/>
      <c r="S424" s="195"/>
      <c r="T424" s="195"/>
      <c r="U424" s="195"/>
      <c r="V424" s="195"/>
      <c r="W424" s="195"/>
      <c r="X424" s="195"/>
      <c r="Y424" s="195"/>
      <c r="Z424" s="195"/>
      <c r="AA424" s="195"/>
      <c r="AB424" s="195"/>
      <c r="AC424" s="195"/>
      <c r="AD424" s="195"/>
      <c r="AE424" s="195"/>
      <c r="AF424" s="195"/>
      <c r="AG424" s="195"/>
      <c r="AH424" s="195"/>
      <c r="AI424" s="195"/>
      <c r="AJ424" s="195"/>
      <c r="AK424" s="195"/>
      <c r="AL424" s="195"/>
      <c r="AM424" s="195"/>
      <c r="AN424" s="195"/>
      <c r="AO424" s="195"/>
      <c r="AP424" s="195"/>
      <c r="AQ424" s="195"/>
      <c r="AR424" s="195"/>
    </row>
    <row r="425" spans="12:44" s="205" customFormat="1">
      <c r="L425" s="195"/>
      <c r="M425" s="195"/>
      <c r="N425" s="195"/>
      <c r="O425" s="195"/>
      <c r="P425" s="195"/>
      <c r="Q425" s="195"/>
      <c r="R425" s="195"/>
      <c r="S425" s="195"/>
      <c r="T425" s="195"/>
      <c r="U425" s="195"/>
      <c r="V425" s="195"/>
      <c r="W425" s="195"/>
      <c r="X425" s="195"/>
      <c r="Y425" s="195"/>
      <c r="Z425" s="195"/>
      <c r="AA425" s="195"/>
      <c r="AB425" s="195"/>
      <c r="AC425" s="195"/>
      <c r="AD425" s="195"/>
      <c r="AE425" s="195"/>
      <c r="AF425" s="195"/>
      <c r="AG425" s="195"/>
      <c r="AH425" s="195"/>
      <c r="AI425" s="195"/>
      <c r="AJ425" s="195"/>
      <c r="AK425" s="195"/>
      <c r="AL425" s="195"/>
      <c r="AM425" s="195"/>
      <c r="AN425" s="195"/>
      <c r="AO425" s="195"/>
      <c r="AP425" s="195"/>
      <c r="AQ425" s="195"/>
      <c r="AR425" s="195"/>
    </row>
    <row r="426" spans="12:44" s="205" customFormat="1">
      <c r="L426" s="195"/>
      <c r="M426" s="195"/>
      <c r="N426" s="195"/>
      <c r="O426" s="195"/>
      <c r="P426" s="195"/>
      <c r="Q426" s="195"/>
      <c r="R426" s="195"/>
      <c r="S426" s="195"/>
      <c r="T426" s="195"/>
      <c r="U426" s="195"/>
      <c r="V426" s="195"/>
      <c r="W426" s="195"/>
      <c r="X426" s="195"/>
      <c r="Y426" s="195"/>
      <c r="Z426" s="195"/>
      <c r="AA426" s="195"/>
      <c r="AB426" s="195"/>
      <c r="AC426" s="195"/>
      <c r="AD426" s="195"/>
      <c r="AE426" s="195"/>
      <c r="AF426" s="195"/>
      <c r="AG426" s="195"/>
      <c r="AH426" s="195"/>
      <c r="AI426" s="195"/>
      <c r="AJ426" s="195"/>
      <c r="AK426" s="195"/>
      <c r="AL426" s="195"/>
      <c r="AM426" s="195"/>
      <c r="AN426" s="195"/>
      <c r="AO426" s="195"/>
      <c r="AP426" s="195"/>
      <c r="AQ426" s="195"/>
      <c r="AR426" s="195"/>
    </row>
    <row r="427" spans="12:44" s="205" customFormat="1">
      <c r="L427" s="195"/>
      <c r="M427" s="195"/>
      <c r="N427" s="195"/>
      <c r="O427" s="195"/>
      <c r="P427" s="195"/>
      <c r="Q427" s="195"/>
      <c r="R427" s="195"/>
      <c r="S427" s="195"/>
      <c r="T427" s="195"/>
      <c r="U427" s="195"/>
      <c r="V427" s="195"/>
      <c r="W427" s="195"/>
      <c r="X427" s="195"/>
      <c r="Y427" s="195"/>
      <c r="Z427" s="195"/>
      <c r="AA427" s="195"/>
      <c r="AB427" s="195"/>
      <c r="AC427" s="195"/>
      <c r="AD427" s="195"/>
      <c r="AE427" s="195"/>
      <c r="AF427" s="195"/>
      <c r="AG427" s="195"/>
      <c r="AH427" s="195"/>
      <c r="AI427" s="195"/>
      <c r="AJ427" s="195"/>
      <c r="AK427" s="195"/>
      <c r="AL427" s="195"/>
      <c r="AM427" s="195"/>
      <c r="AN427" s="195"/>
      <c r="AO427" s="195"/>
      <c r="AP427" s="195"/>
      <c r="AQ427" s="195"/>
      <c r="AR427" s="195"/>
    </row>
    <row r="428" spans="12:44" s="205" customFormat="1">
      <c r="L428" s="195"/>
      <c r="M428" s="195"/>
      <c r="N428" s="195"/>
      <c r="O428" s="195"/>
      <c r="P428" s="195"/>
      <c r="Q428" s="195"/>
      <c r="R428" s="195"/>
      <c r="S428" s="195"/>
      <c r="T428" s="195"/>
      <c r="U428" s="195"/>
      <c r="V428" s="195"/>
      <c r="W428" s="195"/>
      <c r="X428" s="195"/>
      <c r="Y428" s="195"/>
      <c r="Z428" s="195"/>
      <c r="AA428" s="195"/>
      <c r="AB428" s="195"/>
      <c r="AC428" s="195"/>
      <c r="AD428" s="195"/>
      <c r="AE428" s="195"/>
      <c r="AF428" s="195"/>
      <c r="AG428" s="195"/>
      <c r="AH428" s="195"/>
      <c r="AI428" s="195"/>
      <c r="AJ428" s="195"/>
      <c r="AK428" s="195"/>
      <c r="AL428" s="195"/>
      <c r="AM428" s="195"/>
      <c r="AN428" s="195"/>
      <c r="AO428" s="195"/>
      <c r="AP428" s="195"/>
      <c r="AQ428" s="195"/>
      <c r="AR428" s="195"/>
    </row>
    <row r="429" spans="12:44" s="205" customFormat="1">
      <c r="L429" s="195"/>
      <c r="M429" s="195"/>
      <c r="N429" s="195"/>
      <c r="O429" s="195"/>
      <c r="P429" s="195"/>
      <c r="Q429" s="195"/>
      <c r="R429" s="195"/>
      <c r="S429" s="195"/>
      <c r="T429" s="195"/>
      <c r="U429" s="195"/>
      <c r="V429" s="195"/>
      <c r="W429" s="195"/>
      <c r="X429" s="195"/>
      <c r="Y429" s="195"/>
      <c r="Z429" s="195"/>
      <c r="AA429" s="195"/>
      <c r="AB429" s="195"/>
      <c r="AC429" s="195"/>
      <c r="AD429" s="195"/>
      <c r="AE429" s="195"/>
      <c r="AF429" s="195"/>
      <c r="AG429" s="195"/>
      <c r="AH429" s="195"/>
      <c r="AI429" s="195"/>
      <c r="AJ429" s="195"/>
      <c r="AK429" s="195"/>
      <c r="AL429" s="195"/>
      <c r="AM429" s="195"/>
      <c r="AN429" s="195"/>
      <c r="AO429" s="195"/>
      <c r="AP429" s="195"/>
      <c r="AQ429" s="195"/>
      <c r="AR429" s="195"/>
    </row>
    <row r="430" spans="12:44" s="205" customFormat="1">
      <c r="L430" s="195"/>
      <c r="M430" s="195"/>
      <c r="N430" s="195"/>
      <c r="O430" s="195"/>
      <c r="P430" s="195"/>
      <c r="Q430" s="195"/>
      <c r="R430" s="195"/>
      <c r="S430" s="195"/>
      <c r="T430" s="195"/>
      <c r="U430" s="195"/>
      <c r="V430" s="195"/>
      <c r="W430" s="195"/>
      <c r="X430" s="195"/>
      <c r="Y430" s="195"/>
      <c r="Z430" s="195"/>
      <c r="AA430" s="195"/>
      <c r="AB430" s="195"/>
      <c r="AC430" s="195"/>
      <c r="AD430" s="195"/>
      <c r="AE430" s="195"/>
      <c r="AF430" s="195"/>
      <c r="AG430" s="195"/>
      <c r="AH430" s="195"/>
      <c r="AI430" s="195"/>
      <c r="AJ430" s="195"/>
      <c r="AK430" s="195"/>
      <c r="AL430" s="195"/>
      <c r="AM430" s="195"/>
      <c r="AN430" s="195"/>
      <c r="AO430" s="195"/>
      <c r="AP430" s="195"/>
      <c r="AQ430" s="195"/>
      <c r="AR430" s="195"/>
    </row>
    <row r="431" spans="12:44" s="205" customFormat="1">
      <c r="L431" s="195"/>
      <c r="M431" s="195"/>
      <c r="N431" s="195"/>
      <c r="O431" s="195"/>
      <c r="P431" s="195"/>
      <c r="Q431" s="195"/>
      <c r="R431" s="195"/>
      <c r="S431" s="195"/>
      <c r="T431" s="195"/>
      <c r="U431" s="195"/>
      <c r="V431" s="195"/>
      <c r="W431" s="195"/>
      <c r="X431" s="195"/>
      <c r="Y431" s="195"/>
      <c r="Z431" s="195"/>
      <c r="AA431" s="195"/>
      <c r="AB431" s="195"/>
      <c r="AC431" s="195"/>
      <c r="AD431" s="195"/>
      <c r="AE431" s="195"/>
      <c r="AF431" s="195"/>
      <c r="AG431" s="195"/>
      <c r="AH431" s="195"/>
      <c r="AI431" s="195"/>
      <c r="AJ431" s="195"/>
      <c r="AK431" s="195"/>
      <c r="AL431" s="195"/>
      <c r="AM431" s="195"/>
      <c r="AN431" s="195"/>
      <c r="AO431" s="195"/>
      <c r="AP431" s="195"/>
      <c r="AQ431" s="195"/>
      <c r="AR431" s="195"/>
    </row>
    <row r="432" spans="12:44" s="205" customFormat="1">
      <c r="L432" s="195"/>
      <c r="M432" s="195"/>
      <c r="N432" s="195"/>
      <c r="O432" s="195"/>
      <c r="P432" s="195"/>
      <c r="Q432" s="195"/>
      <c r="R432" s="195"/>
      <c r="S432" s="195"/>
      <c r="T432" s="195"/>
      <c r="U432" s="195"/>
      <c r="V432" s="195"/>
      <c r="W432" s="195"/>
      <c r="X432" s="195"/>
      <c r="Y432" s="195"/>
      <c r="Z432" s="195"/>
      <c r="AA432" s="195"/>
      <c r="AB432" s="195"/>
      <c r="AC432" s="195"/>
      <c r="AD432" s="195"/>
      <c r="AE432" s="195"/>
      <c r="AF432" s="195"/>
      <c r="AG432" s="195"/>
      <c r="AH432" s="195"/>
      <c r="AI432" s="195"/>
      <c r="AJ432" s="195"/>
      <c r="AK432" s="195"/>
      <c r="AL432" s="195"/>
      <c r="AM432" s="195"/>
      <c r="AN432" s="195"/>
      <c r="AO432" s="195"/>
      <c r="AP432" s="195"/>
      <c r="AQ432" s="195"/>
      <c r="AR432" s="195"/>
    </row>
    <row r="433" spans="12:44" s="205" customFormat="1">
      <c r="L433" s="195"/>
      <c r="M433" s="195"/>
      <c r="N433" s="195"/>
      <c r="O433" s="195"/>
      <c r="P433" s="195"/>
      <c r="Q433" s="195"/>
      <c r="R433" s="195"/>
      <c r="S433" s="195"/>
      <c r="T433" s="195"/>
      <c r="U433" s="195"/>
      <c r="V433" s="195"/>
      <c r="W433" s="195"/>
      <c r="X433" s="195"/>
      <c r="Y433" s="195"/>
      <c r="Z433" s="195"/>
      <c r="AA433" s="195"/>
      <c r="AB433" s="195"/>
      <c r="AC433" s="195"/>
      <c r="AD433" s="195"/>
      <c r="AE433" s="195"/>
      <c r="AF433" s="195"/>
      <c r="AG433" s="195"/>
      <c r="AH433" s="195"/>
      <c r="AI433" s="195"/>
      <c r="AJ433" s="195"/>
      <c r="AK433" s="195"/>
      <c r="AL433" s="195"/>
      <c r="AM433" s="195"/>
      <c r="AN433" s="195"/>
      <c r="AO433" s="195"/>
      <c r="AP433" s="195"/>
      <c r="AQ433" s="195"/>
      <c r="AR433" s="195"/>
    </row>
    <row r="434" spans="12:44" s="205" customFormat="1">
      <c r="L434" s="195"/>
      <c r="M434" s="195"/>
      <c r="N434" s="195"/>
      <c r="O434" s="195"/>
      <c r="P434" s="195"/>
      <c r="Q434" s="195"/>
      <c r="R434" s="195"/>
      <c r="S434" s="195"/>
      <c r="T434" s="195"/>
      <c r="U434" s="195"/>
      <c r="V434" s="195"/>
      <c r="W434" s="195"/>
      <c r="X434" s="195"/>
      <c r="Y434" s="195"/>
      <c r="Z434" s="195"/>
      <c r="AA434" s="195"/>
      <c r="AB434" s="195"/>
      <c r="AC434" s="195"/>
      <c r="AD434" s="195"/>
      <c r="AE434" s="195"/>
      <c r="AF434" s="195"/>
      <c r="AG434" s="195"/>
      <c r="AH434" s="195"/>
      <c r="AI434" s="195"/>
      <c r="AJ434" s="195"/>
      <c r="AK434" s="195"/>
      <c r="AL434" s="195"/>
      <c r="AM434" s="195"/>
      <c r="AN434" s="195"/>
      <c r="AO434" s="195"/>
      <c r="AP434" s="195"/>
      <c r="AQ434" s="195"/>
      <c r="AR434" s="195"/>
    </row>
    <row r="435" spans="12:44" s="205" customFormat="1">
      <c r="L435" s="195"/>
      <c r="M435" s="195"/>
      <c r="N435" s="195"/>
      <c r="O435" s="195"/>
      <c r="P435" s="195"/>
      <c r="Q435" s="195"/>
      <c r="R435" s="195"/>
      <c r="S435" s="195"/>
      <c r="T435" s="195"/>
      <c r="U435" s="195"/>
      <c r="V435" s="195"/>
      <c r="W435" s="195"/>
      <c r="X435" s="195"/>
      <c r="Y435" s="195"/>
      <c r="Z435" s="195"/>
      <c r="AA435" s="195"/>
      <c r="AB435" s="195"/>
      <c r="AC435" s="195"/>
      <c r="AD435" s="195"/>
      <c r="AE435" s="195"/>
      <c r="AF435" s="195"/>
      <c r="AG435" s="195"/>
      <c r="AH435" s="195"/>
      <c r="AI435" s="195"/>
      <c r="AJ435" s="195"/>
      <c r="AK435" s="195"/>
      <c r="AL435" s="195"/>
      <c r="AM435" s="195"/>
      <c r="AN435" s="195"/>
      <c r="AO435" s="195"/>
      <c r="AP435" s="195"/>
      <c r="AQ435" s="195"/>
      <c r="AR435" s="195"/>
    </row>
    <row r="436" spans="12:44" s="205" customFormat="1">
      <c r="L436" s="195"/>
      <c r="M436" s="195"/>
      <c r="N436" s="195"/>
      <c r="O436" s="195"/>
      <c r="P436" s="195"/>
      <c r="Q436" s="195"/>
      <c r="R436" s="195"/>
      <c r="S436" s="195"/>
      <c r="T436" s="195"/>
      <c r="U436" s="195"/>
      <c r="V436" s="195"/>
      <c r="W436" s="195"/>
      <c r="X436" s="195"/>
      <c r="Y436" s="195"/>
      <c r="Z436" s="195"/>
      <c r="AA436" s="195"/>
      <c r="AB436" s="195"/>
      <c r="AC436" s="195"/>
      <c r="AD436" s="195"/>
      <c r="AE436" s="195"/>
      <c r="AF436" s="195"/>
      <c r="AG436" s="195"/>
      <c r="AH436" s="195"/>
      <c r="AI436" s="195"/>
      <c r="AJ436" s="195"/>
      <c r="AK436" s="195"/>
      <c r="AL436" s="195"/>
      <c r="AM436" s="195"/>
      <c r="AN436" s="195"/>
      <c r="AO436" s="195"/>
      <c r="AP436" s="195"/>
      <c r="AQ436" s="195"/>
      <c r="AR436" s="195"/>
    </row>
    <row r="437" spans="12:44" s="205" customFormat="1">
      <c r="L437" s="195"/>
      <c r="M437" s="195"/>
      <c r="N437" s="195"/>
      <c r="O437" s="195"/>
      <c r="P437" s="195"/>
      <c r="Q437" s="195"/>
      <c r="R437" s="195"/>
      <c r="S437" s="195"/>
      <c r="T437" s="195"/>
      <c r="U437" s="195"/>
      <c r="V437" s="195"/>
      <c r="W437" s="195"/>
      <c r="X437" s="195"/>
      <c r="Y437" s="195"/>
      <c r="Z437" s="195"/>
      <c r="AA437" s="195"/>
      <c r="AB437" s="195"/>
      <c r="AC437" s="195"/>
      <c r="AD437" s="195"/>
      <c r="AE437" s="195"/>
      <c r="AF437" s="195"/>
      <c r="AG437" s="195"/>
      <c r="AH437" s="195"/>
      <c r="AI437" s="195"/>
      <c r="AJ437" s="195"/>
      <c r="AK437" s="195"/>
      <c r="AL437" s="195"/>
      <c r="AM437" s="195"/>
      <c r="AN437" s="195"/>
      <c r="AO437" s="195"/>
      <c r="AP437" s="195"/>
      <c r="AQ437" s="195"/>
      <c r="AR437" s="195"/>
    </row>
    <row r="438" spans="12:44" s="205" customFormat="1">
      <c r="L438" s="195"/>
      <c r="M438" s="195"/>
      <c r="N438" s="195"/>
      <c r="O438" s="195"/>
      <c r="P438" s="195"/>
      <c r="Q438" s="195"/>
      <c r="R438" s="195"/>
      <c r="S438" s="195"/>
      <c r="T438" s="195"/>
      <c r="U438" s="195"/>
      <c r="V438" s="195"/>
      <c r="W438" s="195"/>
      <c r="X438" s="195"/>
      <c r="Y438" s="195"/>
      <c r="Z438" s="195"/>
      <c r="AA438" s="195"/>
      <c r="AB438" s="195"/>
      <c r="AC438" s="195"/>
      <c r="AD438" s="195"/>
      <c r="AE438" s="195"/>
      <c r="AF438" s="195"/>
      <c r="AG438" s="195"/>
      <c r="AH438" s="195"/>
      <c r="AI438" s="195"/>
      <c r="AJ438" s="195"/>
      <c r="AK438" s="195"/>
      <c r="AL438" s="195"/>
      <c r="AM438" s="195"/>
      <c r="AN438" s="195"/>
      <c r="AO438" s="195"/>
      <c r="AP438" s="195"/>
      <c r="AQ438" s="195"/>
      <c r="AR438" s="195"/>
    </row>
    <row r="439" spans="12:44" s="205" customFormat="1">
      <c r="L439" s="195"/>
      <c r="M439" s="195"/>
      <c r="N439" s="195"/>
      <c r="O439" s="195"/>
      <c r="P439" s="195"/>
      <c r="Q439" s="195"/>
      <c r="R439" s="195"/>
      <c r="S439" s="195"/>
      <c r="T439" s="195"/>
      <c r="U439" s="195"/>
      <c r="V439" s="195"/>
      <c r="W439" s="195"/>
      <c r="X439" s="195"/>
      <c r="Y439" s="195"/>
      <c r="Z439" s="195"/>
      <c r="AA439" s="195"/>
      <c r="AB439" s="195"/>
      <c r="AC439" s="195"/>
      <c r="AD439" s="195"/>
      <c r="AE439" s="195"/>
      <c r="AF439" s="195"/>
      <c r="AG439" s="195"/>
      <c r="AH439" s="195"/>
      <c r="AI439" s="195"/>
      <c r="AJ439" s="195"/>
      <c r="AK439" s="195"/>
      <c r="AL439" s="195"/>
      <c r="AM439" s="195"/>
      <c r="AN439" s="195"/>
      <c r="AO439" s="195"/>
      <c r="AP439" s="195"/>
      <c r="AQ439" s="195"/>
      <c r="AR439" s="195"/>
    </row>
    <row r="440" spans="12:44" s="205" customFormat="1">
      <c r="L440" s="195"/>
      <c r="M440" s="195"/>
      <c r="N440" s="195"/>
      <c r="O440" s="195"/>
      <c r="P440" s="195"/>
      <c r="Q440" s="195"/>
      <c r="R440" s="195"/>
      <c r="S440" s="195"/>
      <c r="T440" s="195"/>
      <c r="U440" s="195"/>
      <c r="V440" s="195"/>
      <c r="W440" s="195"/>
      <c r="X440" s="195"/>
      <c r="Y440" s="195"/>
      <c r="Z440" s="195"/>
      <c r="AA440" s="195"/>
      <c r="AB440" s="195"/>
      <c r="AC440" s="195"/>
      <c r="AD440" s="195"/>
      <c r="AE440" s="195"/>
      <c r="AF440" s="195"/>
      <c r="AG440" s="195"/>
      <c r="AH440" s="195"/>
      <c r="AI440" s="195"/>
      <c r="AJ440" s="195"/>
      <c r="AK440" s="195"/>
      <c r="AL440" s="195"/>
      <c r="AM440" s="195"/>
      <c r="AN440" s="195"/>
      <c r="AO440" s="195"/>
      <c r="AP440" s="195"/>
      <c r="AQ440" s="195"/>
      <c r="AR440" s="195"/>
    </row>
    <row r="441" spans="12:44" s="205" customFormat="1">
      <c r="L441" s="195"/>
      <c r="M441" s="195"/>
      <c r="N441" s="195"/>
      <c r="O441" s="195"/>
      <c r="P441" s="195"/>
      <c r="Q441" s="195"/>
      <c r="R441" s="195"/>
      <c r="S441" s="195"/>
      <c r="T441" s="195"/>
      <c r="U441" s="195"/>
      <c r="V441" s="195"/>
      <c r="W441" s="195"/>
      <c r="X441" s="195"/>
      <c r="Y441" s="195"/>
      <c r="Z441" s="195"/>
      <c r="AA441" s="195"/>
      <c r="AB441" s="195"/>
      <c r="AC441" s="195"/>
      <c r="AD441" s="195"/>
      <c r="AE441" s="195"/>
      <c r="AF441" s="195"/>
      <c r="AG441" s="195"/>
      <c r="AH441" s="195"/>
      <c r="AI441" s="195"/>
      <c r="AJ441" s="195"/>
      <c r="AK441" s="195"/>
      <c r="AL441" s="195"/>
      <c r="AM441" s="195"/>
      <c r="AN441" s="195"/>
      <c r="AO441" s="195"/>
      <c r="AP441" s="195"/>
      <c r="AQ441" s="195"/>
      <c r="AR441" s="195"/>
    </row>
    <row r="442" spans="12:44" s="205" customFormat="1">
      <c r="L442" s="195"/>
      <c r="M442" s="195"/>
      <c r="N442" s="195"/>
      <c r="O442" s="195"/>
      <c r="P442" s="195"/>
      <c r="Q442" s="195"/>
      <c r="R442" s="195"/>
      <c r="S442" s="195"/>
      <c r="T442" s="195"/>
      <c r="U442" s="195"/>
      <c r="V442" s="195"/>
      <c r="W442" s="195"/>
      <c r="X442" s="195"/>
      <c r="Y442" s="195"/>
      <c r="Z442" s="195"/>
      <c r="AA442" s="195"/>
      <c r="AB442" s="195"/>
      <c r="AC442" s="195"/>
      <c r="AD442" s="195"/>
      <c r="AE442" s="195"/>
      <c r="AF442" s="195"/>
      <c r="AG442" s="195"/>
      <c r="AH442" s="195"/>
      <c r="AI442" s="195"/>
      <c r="AJ442" s="195"/>
      <c r="AK442" s="195"/>
      <c r="AL442" s="195"/>
      <c r="AM442" s="195"/>
      <c r="AN442" s="195"/>
      <c r="AO442" s="195"/>
      <c r="AP442" s="195"/>
      <c r="AQ442" s="195"/>
      <c r="AR442" s="195"/>
    </row>
    <row r="443" spans="12:44" s="205" customFormat="1">
      <c r="L443" s="195"/>
      <c r="M443" s="195"/>
      <c r="N443" s="195"/>
      <c r="O443" s="195"/>
      <c r="P443" s="195"/>
      <c r="Q443" s="195"/>
      <c r="R443" s="195"/>
      <c r="S443" s="195"/>
      <c r="T443" s="195"/>
      <c r="U443" s="195"/>
      <c r="V443" s="195"/>
      <c r="W443" s="195"/>
      <c r="X443" s="195"/>
      <c r="Y443" s="195"/>
      <c r="Z443" s="195"/>
      <c r="AA443" s="195"/>
      <c r="AB443" s="195"/>
      <c r="AC443" s="195"/>
      <c r="AD443" s="195"/>
      <c r="AE443" s="195"/>
      <c r="AF443" s="195"/>
      <c r="AG443" s="195"/>
      <c r="AH443" s="195"/>
      <c r="AI443" s="195"/>
      <c r="AJ443" s="195"/>
      <c r="AK443" s="195"/>
      <c r="AL443" s="195"/>
      <c r="AM443" s="195"/>
      <c r="AN443" s="195"/>
      <c r="AO443" s="195"/>
      <c r="AP443" s="195"/>
      <c r="AQ443" s="195"/>
      <c r="AR443" s="195"/>
    </row>
    <row r="444" spans="12:44" s="205" customFormat="1">
      <c r="L444" s="195"/>
      <c r="M444" s="195"/>
      <c r="N444" s="195"/>
      <c r="O444" s="195"/>
      <c r="P444" s="195"/>
      <c r="Q444" s="195"/>
      <c r="R444" s="195"/>
      <c r="S444" s="195"/>
      <c r="T444" s="195"/>
      <c r="U444" s="195"/>
      <c r="V444" s="195"/>
      <c r="W444" s="195"/>
      <c r="X444" s="195"/>
      <c r="Y444" s="195"/>
      <c r="Z444" s="195"/>
      <c r="AA444" s="195"/>
      <c r="AB444" s="195"/>
      <c r="AC444" s="195"/>
      <c r="AD444" s="195"/>
      <c r="AE444" s="195"/>
      <c r="AF444" s="195"/>
      <c r="AG444" s="195"/>
      <c r="AH444" s="195"/>
      <c r="AI444" s="195"/>
      <c r="AJ444" s="195"/>
      <c r="AK444" s="195"/>
      <c r="AL444" s="195"/>
      <c r="AM444" s="195"/>
      <c r="AN444" s="195"/>
      <c r="AO444" s="195"/>
      <c r="AP444" s="195"/>
      <c r="AQ444" s="195"/>
      <c r="AR444" s="195"/>
    </row>
    <row r="445" spans="12:44" s="205" customFormat="1">
      <c r="L445" s="195"/>
      <c r="M445" s="195"/>
      <c r="N445" s="195"/>
      <c r="O445" s="195"/>
      <c r="P445" s="195"/>
      <c r="Q445" s="195"/>
      <c r="R445" s="195"/>
      <c r="S445" s="195"/>
      <c r="T445" s="195"/>
      <c r="U445" s="195"/>
      <c r="V445" s="195"/>
      <c r="W445" s="195"/>
      <c r="X445" s="195"/>
      <c r="Y445" s="195"/>
      <c r="Z445" s="195"/>
      <c r="AA445" s="195"/>
      <c r="AB445" s="195"/>
      <c r="AC445" s="195"/>
      <c r="AD445" s="195"/>
      <c r="AE445" s="195"/>
      <c r="AF445" s="195"/>
      <c r="AG445" s="195"/>
      <c r="AH445" s="195"/>
      <c r="AI445" s="195"/>
      <c r="AJ445" s="195"/>
      <c r="AK445" s="195"/>
      <c r="AL445" s="195"/>
      <c r="AM445" s="195"/>
      <c r="AN445" s="195"/>
      <c r="AO445" s="195"/>
      <c r="AP445" s="195"/>
      <c r="AQ445" s="195"/>
      <c r="AR445" s="195"/>
    </row>
    <row r="446" spans="12:44" s="205" customFormat="1">
      <c r="L446" s="195"/>
      <c r="M446" s="195"/>
      <c r="N446" s="195"/>
      <c r="O446" s="195"/>
      <c r="P446" s="195"/>
      <c r="Q446" s="195"/>
      <c r="R446" s="195"/>
      <c r="S446" s="195"/>
      <c r="T446" s="195"/>
      <c r="U446" s="195"/>
      <c r="V446" s="195"/>
      <c r="W446" s="195"/>
      <c r="X446" s="195"/>
      <c r="Y446" s="195"/>
      <c r="Z446" s="195"/>
      <c r="AA446" s="195"/>
      <c r="AB446" s="195"/>
      <c r="AC446" s="195"/>
      <c r="AD446" s="195"/>
      <c r="AE446" s="195"/>
      <c r="AF446" s="195"/>
      <c r="AG446" s="195"/>
      <c r="AH446" s="195"/>
      <c r="AI446" s="195"/>
      <c r="AJ446" s="195"/>
      <c r="AK446" s="195"/>
      <c r="AL446" s="195"/>
      <c r="AM446" s="195"/>
      <c r="AN446" s="195"/>
      <c r="AO446" s="195"/>
      <c r="AP446" s="195"/>
      <c r="AQ446" s="195"/>
      <c r="AR446" s="195"/>
    </row>
    <row r="447" spans="12:44" s="205" customFormat="1">
      <c r="L447" s="195"/>
      <c r="M447" s="195"/>
      <c r="N447" s="195"/>
      <c r="O447" s="195"/>
      <c r="P447" s="195"/>
      <c r="Q447" s="195"/>
      <c r="R447" s="195"/>
      <c r="S447" s="195"/>
      <c r="T447" s="195"/>
      <c r="U447" s="195"/>
      <c r="V447" s="195"/>
      <c r="W447" s="195"/>
      <c r="X447" s="195"/>
      <c r="Y447" s="195"/>
      <c r="Z447" s="195"/>
      <c r="AA447" s="195"/>
      <c r="AB447" s="195"/>
      <c r="AC447" s="195"/>
      <c r="AD447" s="195"/>
      <c r="AE447" s="195"/>
      <c r="AF447" s="195"/>
      <c r="AG447" s="195"/>
      <c r="AH447" s="195"/>
      <c r="AI447" s="195"/>
      <c r="AJ447" s="195"/>
      <c r="AK447" s="195"/>
      <c r="AL447" s="195"/>
      <c r="AM447" s="195"/>
      <c r="AN447" s="195"/>
      <c r="AO447" s="195"/>
      <c r="AP447" s="195"/>
      <c r="AQ447" s="195"/>
      <c r="AR447" s="195"/>
    </row>
    <row r="448" spans="12:44" s="205" customFormat="1">
      <c r="L448" s="195"/>
      <c r="M448" s="195"/>
      <c r="N448" s="195"/>
      <c r="O448" s="195"/>
      <c r="P448" s="195"/>
      <c r="Q448" s="195"/>
      <c r="R448" s="195"/>
      <c r="S448" s="195"/>
      <c r="T448" s="195"/>
      <c r="U448" s="195"/>
      <c r="V448" s="195"/>
      <c r="W448" s="195"/>
      <c r="X448" s="195"/>
      <c r="Y448" s="195"/>
      <c r="Z448" s="195"/>
      <c r="AA448" s="195"/>
      <c r="AB448" s="195"/>
      <c r="AC448" s="195"/>
      <c r="AD448" s="195"/>
      <c r="AE448" s="195"/>
      <c r="AF448" s="195"/>
      <c r="AG448" s="195"/>
      <c r="AH448" s="195"/>
      <c r="AI448" s="195"/>
      <c r="AJ448" s="195"/>
      <c r="AK448" s="195"/>
      <c r="AL448" s="195"/>
      <c r="AM448" s="195"/>
      <c r="AN448" s="195"/>
      <c r="AO448" s="195"/>
      <c r="AP448" s="195"/>
      <c r="AQ448" s="195"/>
      <c r="AR448" s="195"/>
    </row>
    <row r="449" spans="12:44" s="205" customFormat="1">
      <c r="L449" s="195"/>
      <c r="M449" s="195"/>
      <c r="N449" s="195"/>
      <c r="O449" s="195"/>
      <c r="P449" s="195"/>
      <c r="Q449" s="195"/>
      <c r="R449" s="195"/>
      <c r="S449" s="195"/>
      <c r="T449" s="195"/>
      <c r="U449" s="195"/>
      <c r="V449" s="195"/>
      <c r="W449" s="195"/>
      <c r="X449" s="195"/>
      <c r="Y449" s="195"/>
      <c r="Z449" s="195"/>
      <c r="AA449" s="195"/>
      <c r="AB449" s="195"/>
      <c r="AC449" s="195"/>
      <c r="AD449" s="195"/>
      <c r="AE449" s="195"/>
      <c r="AF449" s="195"/>
      <c r="AG449" s="195"/>
      <c r="AH449" s="195"/>
      <c r="AI449" s="195"/>
      <c r="AJ449" s="195"/>
      <c r="AK449" s="195"/>
      <c r="AL449" s="195"/>
      <c r="AM449" s="195"/>
      <c r="AN449" s="195"/>
      <c r="AO449" s="195"/>
      <c r="AP449" s="195"/>
      <c r="AQ449" s="195"/>
      <c r="AR449" s="195"/>
    </row>
    <row r="450" spans="12:44" s="205" customFormat="1">
      <c r="L450" s="195"/>
      <c r="M450" s="195"/>
      <c r="N450" s="195"/>
      <c r="O450" s="195"/>
      <c r="P450" s="195"/>
      <c r="Q450" s="195"/>
      <c r="R450" s="195"/>
      <c r="S450" s="195"/>
      <c r="T450" s="195"/>
      <c r="U450" s="195"/>
      <c r="V450" s="195"/>
      <c r="W450" s="195"/>
      <c r="X450" s="195"/>
      <c r="Y450" s="195"/>
      <c r="Z450" s="195"/>
      <c r="AA450" s="195"/>
      <c r="AB450" s="195"/>
      <c r="AC450" s="195"/>
      <c r="AD450" s="195"/>
      <c r="AE450" s="195"/>
      <c r="AF450" s="195"/>
      <c r="AG450" s="195"/>
      <c r="AH450" s="195"/>
      <c r="AI450" s="195"/>
      <c r="AJ450" s="195"/>
      <c r="AK450" s="195"/>
      <c r="AL450" s="195"/>
      <c r="AM450" s="195"/>
      <c r="AN450" s="195"/>
      <c r="AO450" s="195"/>
      <c r="AP450" s="195"/>
      <c r="AQ450" s="195"/>
      <c r="AR450" s="195"/>
    </row>
    <row r="451" spans="12:44" s="205" customFormat="1">
      <c r="L451" s="195"/>
      <c r="M451" s="195"/>
      <c r="N451" s="195"/>
      <c r="O451" s="195"/>
      <c r="P451" s="195"/>
      <c r="Q451" s="195"/>
      <c r="R451" s="195"/>
      <c r="S451" s="195"/>
      <c r="T451" s="195"/>
      <c r="U451" s="195"/>
      <c r="V451" s="195"/>
      <c r="W451" s="195"/>
      <c r="X451" s="195"/>
      <c r="Y451" s="195"/>
      <c r="Z451" s="195"/>
      <c r="AA451" s="195"/>
      <c r="AB451" s="195"/>
      <c r="AC451" s="195"/>
      <c r="AD451" s="195"/>
      <c r="AE451" s="195"/>
      <c r="AF451" s="195"/>
      <c r="AG451" s="195"/>
      <c r="AH451" s="195"/>
      <c r="AI451" s="195"/>
      <c r="AJ451" s="195"/>
      <c r="AK451" s="195"/>
      <c r="AL451" s="195"/>
      <c r="AM451" s="195"/>
      <c r="AN451" s="195"/>
      <c r="AO451" s="195"/>
      <c r="AP451" s="195"/>
      <c r="AQ451" s="195"/>
      <c r="AR451" s="195"/>
    </row>
    <row r="452" spans="12:44" s="205" customFormat="1">
      <c r="L452" s="195"/>
      <c r="M452" s="195"/>
      <c r="N452" s="195"/>
      <c r="O452" s="195"/>
      <c r="P452" s="195"/>
      <c r="Q452" s="195"/>
      <c r="R452" s="195"/>
      <c r="S452" s="195"/>
      <c r="T452" s="195"/>
      <c r="U452" s="195"/>
      <c r="V452" s="195"/>
      <c r="W452" s="195"/>
      <c r="X452" s="195"/>
      <c r="Y452" s="195"/>
      <c r="Z452" s="195"/>
      <c r="AA452" s="195"/>
      <c r="AB452" s="195"/>
      <c r="AC452" s="195"/>
      <c r="AD452" s="195"/>
      <c r="AE452" s="195"/>
      <c r="AF452" s="195"/>
      <c r="AG452" s="195"/>
      <c r="AH452" s="195"/>
      <c r="AI452" s="195"/>
      <c r="AJ452" s="195"/>
      <c r="AK452" s="195"/>
      <c r="AL452" s="195"/>
      <c r="AM452" s="195"/>
      <c r="AN452" s="195"/>
      <c r="AO452" s="195"/>
      <c r="AP452" s="195"/>
      <c r="AQ452" s="195"/>
      <c r="AR452" s="195"/>
    </row>
    <row r="453" spans="12:44" s="205" customFormat="1">
      <c r="L453" s="195"/>
      <c r="M453" s="195"/>
      <c r="N453" s="195"/>
      <c r="O453" s="195"/>
      <c r="P453" s="195"/>
      <c r="Q453" s="195"/>
      <c r="R453" s="195"/>
      <c r="S453" s="195"/>
      <c r="T453" s="195"/>
      <c r="U453" s="195"/>
      <c r="V453" s="195"/>
      <c r="W453" s="195"/>
      <c r="X453" s="195"/>
      <c r="Y453" s="195"/>
      <c r="Z453" s="195"/>
      <c r="AA453" s="195"/>
      <c r="AB453" s="195"/>
      <c r="AC453" s="195"/>
      <c r="AD453" s="195"/>
      <c r="AE453" s="195"/>
      <c r="AF453" s="195"/>
      <c r="AG453" s="195"/>
      <c r="AH453" s="195"/>
      <c r="AI453" s="195"/>
      <c r="AJ453" s="195"/>
      <c r="AK453" s="195"/>
      <c r="AL453" s="195"/>
      <c r="AM453" s="195"/>
      <c r="AN453" s="195"/>
      <c r="AO453" s="195"/>
      <c r="AP453" s="195"/>
      <c r="AQ453" s="195"/>
      <c r="AR453" s="195"/>
    </row>
    <row r="454" spans="12:44" s="205" customFormat="1">
      <c r="L454" s="195"/>
      <c r="M454" s="195"/>
      <c r="N454" s="195"/>
      <c r="O454" s="195"/>
      <c r="P454" s="195"/>
      <c r="Q454" s="195"/>
      <c r="R454" s="195"/>
      <c r="S454" s="195"/>
      <c r="T454" s="195"/>
      <c r="U454" s="195"/>
      <c r="V454" s="195"/>
      <c r="W454" s="195"/>
      <c r="X454" s="195"/>
      <c r="Y454" s="195"/>
      <c r="Z454" s="195"/>
      <c r="AA454" s="195"/>
      <c r="AB454" s="195"/>
      <c r="AC454" s="195"/>
      <c r="AD454" s="195"/>
      <c r="AE454" s="195"/>
      <c r="AF454" s="195"/>
      <c r="AG454" s="195"/>
      <c r="AH454" s="195"/>
      <c r="AI454" s="195"/>
      <c r="AJ454" s="195"/>
      <c r="AK454" s="195"/>
      <c r="AL454" s="195"/>
      <c r="AM454" s="195"/>
      <c r="AN454" s="195"/>
      <c r="AO454" s="195"/>
      <c r="AP454" s="195"/>
      <c r="AQ454" s="195"/>
      <c r="AR454" s="195"/>
    </row>
    <row r="455" spans="12:44" s="205" customFormat="1">
      <c r="L455" s="195"/>
      <c r="M455" s="195"/>
      <c r="N455" s="195"/>
      <c r="O455" s="195"/>
      <c r="P455" s="195"/>
      <c r="Q455" s="195"/>
      <c r="R455" s="195"/>
      <c r="S455" s="195"/>
      <c r="T455" s="195"/>
      <c r="U455" s="195"/>
      <c r="V455" s="195"/>
      <c r="W455" s="195"/>
      <c r="X455" s="195"/>
      <c r="Y455" s="195"/>
      <c r="Z455" s="195"/>
      <c r="AA455" s="195"/>
      <c r="AB455" s="195"/>
      <c r="AC455" s="195"/>
      <c r="AD455" s="195"/>
      <c r="AE455" s="195"/>
      <c r="AF455" s="195"/>
      <c r="AG455" s="195"/>
      <c r="AH455" s="195"/>
      <c r="AI455" s="195"/>
      <c r="AJ455" s="195"/>
      <c r="AK455" s="195"/>
      <c r="AL455" s="195"/>
      <c r="AM455" s="195"/>
      <c r="AN455" s="195"/>
      <c r="AO455" s="195"/>
      <c r="AP455" s="195"/>
      <c r="AQ455" s="195"/>
      <c r="AR455" s="195"/>
    </row>
    <row r="456" spans="12:44" s="205" customFormat="1">
      <c r="L456" s="195"/>
      <c r="M456" s="195"/>
      <c r="N456" s="195"/>
      <c r="O456" s="195"/>
      <c r="P456" s="195"/>
      <c r="Q456" s="195"/>
      <c r="R456" s="195"/>
      <c r="S456" s="195"/>
      <c r="T456" s="195"/>
      <c r="U456" s="195"/>
      <c r="V456" s="195"/>
      <c r="W456" s="195"/>
      <c r="X456" s="195"/>
      <c r="Y456" s="195"/>
      <c r="Z456" s="195"/>
      <c r="AA456" s="195"/>
      <c r="AB456" s="195"/>
      <c r="AC456" s="195"/>
      <c r="AD456" s="195"/>
      <c r="AE456" s="195"/>
      <c r="AF456" s="195"/>
      <c r="AG456" s="195"/>
      <c r="AH456" s="195"/>
      <c r="AI456" s="195"/>
      <c r="AJ456" s="195"/>
      <c r="AK456" s="195"/>
      <c r="AL456" s="195"/>
      <c r="AM456" s="195"/>
      <c r="AN456" s="195"/>
      <c r="AO456" s="195"/>
      <c r="AP456" s="195"/>
      <c r="AQ456" s="195"/>
      <c r="AR456" s="195"/>
    </row>
    <row r="457" spans="12:44" s="205" customFormat="1">
      <c r="L457" s="195"/>
      <c r="M457" s="195"/>
      <c r="N457" s="195"/>
      <c r="O457" s="195"/>
      <c r="P457" s="195"/>
      <c r="Q457" s="195"/>
      <c r="R457" s="195"/>
      <c r="S457" s="195"/>
      <c r="T457" s="195"/>
      <c r="U457" s="195"/>
      <c r="V457" s="195"/>
      <c r="W457" s="195"/>
      <c r="X457" s="195"/>
      <c r="Y457" s="195"/>
      <c r="Z457" s="195"/>
      <c r="AA457" s="195"/>
      <c r="AB457" s="195"/>
      <c r="AC457" s="195"/>
      <c r="AD457" s="195"/>
      <c r="AE457" s="195"/>
      <c r="AF457" s="195"/>
      <c r="AG457" s="195"/>
      <c r="AH457" s="195"/>
      <c r="AI457" s="195"/>
      <c r="AJ457" s="195"/>
      <c r="AK457" s="195"/>
      <c r="AL457" s="195"/>
      <c r="AM457" s="195"/>
      <c r="AN457" s="195"/>
      <c r="AO457" s="195"/>
      <c r="AP457" s="195"/>
      <c r="AQ457" s="195"/>
      <c r="AR457" s="195"/>
    </row>
    <row r="458" spans="12:44" s="205" customFormat="1">
      <c r="L458" s="195"/>
      <c r="M458" s="195"/>
      <c r="N458" s="195"/>
      <c r="O458" s="195"/>
      <c r="P458" s="195"/>
      <c r="Q458" s="195"/>
      <c r="R458" s="195"/>
      <c r="S458" s="195"/>
      <c r="T458" s="195"/>
      <c r="U458" s="195"/>
      <c r="V458" s="195"/>
      <c r="W458" s="195"/>
      <c r="X458" s="195"/>
      <c r="Y458" s="195"/>
      <c r="Z458" s="195"/>
      <c r="AA458" s="195"/>
      <c r="AB458" s="195"/>
      <c r="AC458" s="195"/>
      <c r="AD458" s="195"/>
      <c r="AE458" s="195"/>
      <c r="AF458" s="195"/>
      <c r="AG458" s="195"/>
      <c r="AH458" s="195"/>
      <c r="AI458" s="195"/>
      <c r="AJ458" s="195"/>
      <c r="AK458" s="195"/>
      <c r="AL458" s="195"/>
      <c r="AM458" s="195"/>
      <c r="AN458" s="195"/>
      <c r="AO458" s="195"/>
      <c r="AP458" s="195"/>
      <c r="AQ458" s="195"/>
      <c r="AR458" s="195"/>
    </row>
    <row r="459" spans="12:44" s="205" customFormat="1">
      <c r="L459" s="195"/>
      <c r="M459" s="195"/>
      <c r="N459" s="195"/>
      <c r="O459" s="195"/>
      <c r="P459" s="195"/>
      <c r="Q459" s="195"/>
      <c r="R459" s="195"/>
      <c r="S459" s="195"/>
      <c r="T459" s="195"/>
      <c r="U459" s="195"/>
      <c r="V459" s="195"/>
      <c r="W459" s="195"/>
      <c r="X459" s="195"/>
      <c r="Y459" s="195"/>
      <c r="Z459" s="195"/>
      <c r="AA459" s="195"/>
      <c r="AB459" s="195"/>
      <c r="AC459" s="195"/>
      <c r="AD459" s="195"/>
      <c r="AE459" s="195"/>
      <c r="AF459" s="195"/>
      <c r="AG459" s="195"/>
      <c r="AH459" s="195"/>
      <c r="AI459" s="195"/>
      <c r="AJ459" s="195"/>
      <c r="AK459" s="195"/>
      <c r="AL459" s="195"/>
      <c r="AM459" s="195"/>
      <c r="AN459" s="195"/>
      <c r="AO459" s="195"/>
      <c r="AP459" s="195"/>
      <c r="AQ459" s="195"/>
      <c r="AR459" s="195"/>
    </row>
    <row r="460" spans="12:44" s="205" customFormat="1">
      <c r="L460" s="195"/>
      <c r="M460" s="195"/>
      <c r="N460" s="195"/>
      <c r="O460" s="195"/>
      <c r="P460" s="195"/>
      <c r="Q460" s="195"/>
      <c r="R460" s="195"/>
      <c r="S460" s="195"/>
      <c r="T460" s="195"/>
      <c r="U460" s="195"/>
      <c r="V460" s="195"/>
      <c r="W460" s="195"/>
      <c r="X460" s="195"/>
      <c r="Y460" s="195"/>
      <c r="Z460" s="195"/>
      <c r="AA460" s="195"/>
      <c r="AB460" s="195"/>
      <c r="AC460" s="195"/>
      <c r="AD460" s="195"/>
      <c r="AE460" s="195"/>
      <c r="AF460" s="195"/>
      <c r="AG460" s="195"/>
      <c r="AH460" s="195"/>
      <c r="AI460" s="195"/>
      <c r="AJ460" s="195"/>
      <c r="AK460" s="195"/>
      <c r="AL460" s="195"/>
      <c r="AM460" s="195"/>
      <c r="AN460" s="195"/>
      <c r="AO460" s="195"/>
      <c r="AP460" s="195"/>
      <c r="AQ460" s="195"/>
      <c r="AR460" s="195"/>
    </row>
    <row r="461" spans="12:44" s="205" customFormat="1">
      <c r="L461" s="195"/>
      <c r="M461" s="195"/>
      <c r="N461" s="195"/>
      <c r="O461" s="195"/>
      <c r="P461" s="195"/>
      <c r="Q461" s="195"/>
      <c r="R461" s="195"/>
      <c r="S461" s="195"/>
      <c r="T461" s="195"/>
      <c r="U461" s="195"/>
      <c r="V461" s="195"/>
      <c r="W461" s="195"/>
      <c r="X461" s="195"/>
      <c r="Y461" s="195"/>
      <c r="Z461" s="195"/>
      <c r="AA461" s="195"/>
      <c r="AB461" s="195"/>
      <c r="AC461" s="195"/>
      <c r="AD461" s="195"/>
      <c r="AE461" s="195"/>
      <c r="AF461" s="195"/>
      <c r="AG461" s="195"/>
      <c r="AH461" s="195"/>
      <c r="AI461" s="195"/>
      <c r="AJ461" s="195"/>
      <c r="AK461" s="195"/>
      <c r="AL461" s="195"/>
      <c r="AM461" s="195"/>
      <c r="AN461" s="195"/>
      <c r="AO461" s="195"/>
      <c r="AP461" s="195"/>
      <c r="AQ461" s="195"/>
      <c r="AR461" s="195"/>
    </row>
    <row r="462" spans="12:44" s="205" customFormat="1">
      <c r="L462" s="195"/>
      <c r="M462" s="195"/>
      <c r="N462" s="195"/>
      <c r="O462" s="195"/>
      <c r="P462" s="195"/>
      <c r="Q462" s="195"/>
      <c r="R462" s="195"/>
      <c r="S462" s="195"/>
      <c r="T462" s="195"/>
      <c r="U462" s="195"/>
      <c r="V462" s="195"/>
      <c r="W462" s="195"/>
      <c r="X462" s="195"/>
      <c r="Y462" s="195"/>
      <c r="Z462" s="195"/>
      <c r="AA462" s="195"/>
      <c r="AB462" s="195"/>
      <c r="AC462" s="195"/>
      <c r="AD462" s="195"/>
      <c r="AE462" s="195"/>
      <c r="AF462" s="195"/>
      <c r="AG462" s="195"/>
      <c r="AH462" s="195"/>
      <c r="AI462" s="195"/>
      <c r="AJ462" s="195"/>
      <c r="AK462" s="195"/>
      <c r="AL462" s="195"/>
      <c r="AM462" s="195"/>
      <c r="AN462" s="195"/>
      <c r="AO462" s="195"/>
      <c r="AP462" s="195"/>
      <c r="AQ462" s="195"/>
      <c r="AR462" s="195"/>
    </row>
    <row r="463" spans="12:44" s="205" customFormat="1">
      <c r="L463" s="195"/>
      <c r="M463" s="195"/>
      <c r="N463" s="195"/>
      <c r="O463" s="195"/>
      <c r="P463" s="195"/>
      <c r="Q463" s="195"/>
      <c r="R463" s="195"/>
      <c r="S463" s="195"/>
      <c r="T463" s="195"/>
      <c r="U463" s="195"/>
      <c r="V463" s="195"/>
      <c r="W463" s="195"/>
      <c r="X463" s="195"/>
      <c r="Y463" s="195"/>
      <c r="Z463" s="195"/>
      <c r="AA463" s="195"/>
      <c r="AB463" s="195"/>
      <c r="AC463" s="195"/>
      <c r="AD463" s="195"/>
      <c r="AE463" s="195"/>
      <c r="AF463" s="195"/>
      <c r="AG463" s="195"/>
      <c r="AH463" s="195"/>
      <c r="AI463" s="195"/>
      <c r="AJ463" s="195"/>
      <c r="AK463" s="195"/>
      <c r="AL463" s="195"/>
      <c r="AM463" s="195"/>
      <c r="AN463" s="195"/>
      <c r="AO463" s="195"/>
      <c r="AP463" s="195"/>
      <c r="AQ463" s="195"/>
      <c r="AR463" s="195"/>
    </row>
    <row r="464" spans="12:44" s="205" customFormat="1">
      <c r="L464" s="195"/>
      <c r="M464" s="195"/>
      <c r="N464" s="195"/>
      <c r="O464" s="195"/>
      <c r="P464" s="195"/>
      <c r="Q464" s="195"/>
      <c r="R464" s="195"/>
      <c r="S464" s="195"/>
      <c r="T464" s="195"/>
      <c r="U464" s="195"/>
      <c r="V464" s="195"/>
      <c r="W464" s="195"/>
      <c r="X464" s="195"/>
      <c r="Y464" s="195"/>
      <c r="Z464" s="195"/>
      <c r="AA464" s="195"/>
      <c r="AB464" s="195"/>
      <c r="AC464" s="195"/>
      <c r="AD464" s="195"/>
      <c r="AE464" s="195"/>
      <c r="AF464" s="195"/>
      <c r="AG464" s="195"/>
      <c r="AH464" s="195"/>
      <c r="AI464" s="195"/>
      <c r="AJ464" s="195"/>
      <c r="AK464" s="195"/>
      <c r="AL464" s="195"/>
      <c r="AM464" s="195"/>
      <c r="AN464" s="195"/>
      <c r="AO464" s="195"/>
      <c r="AP464" s="195"/>
      <c r="AQ464" s="195"/>
      <c r="AR464" s="195"/>
    </row>
    <row r="465" spans="12:44" s="205" customFormat="1">
      <c r="L465" s="195"/>
      <c r="M465" s="195"/>
      <c r="N465" s="195"/>
      <c r="O465" s="195"/>
      <c r="P465" s="195"/>
      <c r="Q465" s="195"/>
      <c r="R465" s="195"/>
      <c r="S465" s="195"/>
      <c r="T465" s="195"/>
      <c r="U465" s="195"/>
      <c r="V465" s="195"/>
      <c r="W465" s="195"/>
      <c r="X465" s="195"/>
      <c r="Y465" s="195"/>
      <c r="Z465" s="195"/>
      <c r="AA465" s="195"/>
      <c r="AB465" s="195"/>
      <c r="AC465" s="195"/>
      <c r="AD465" s="195"/>
      <c r="AE465" s="195"/>
      <c r="AF465" s="195"/>
      <c r="AG465" s="195"/>
      <c r="AH465" s="195"/>
      <c r="AI465" s="195"/>
      <c r="AJ465" s="195"/>
      <c r="AK465" s="195"/>
      <c r="AL465" s="195"/>
      <c r="AM465" s="195"/>
      <c r="AN465" s="195"/>
      <c r="AO465" s="195"/>
      <c r="AP465" s="195"/>
      <c r="AQ465" s="195"/>
      <c r="AR465" s="195"/>
    </row>
    <row r="466" spans="12:44" s="205" customFormat="1">
      <c r="L466" s="195"/>
      <c r="M466" s="195"/>
      <c r="N466" s="195"/>
      <c r="O466" s="195"/>
      <c r="P466" s="195"/>
      <c r="Q466" s="195"/>
      <c r="R466" s="195"/>
      <c r="S466" s="195"/>
      <c r="T466" s="195"/>
      <c r="U466" s="195"/>
      <c r="V466" s="195"/>
      <c r="W466" s="195"/>
      <c r="X466" s="195"/>
      <c r="Y466" s="195"/>
      <c r="Z466" s="195"/>
      <c r="AA466" s="195"/>
      <c r="AB466" s="195"/>
      <c r="AC466" s="195"/>
      <c r="AD466" s="195"/>
      <c r="AE466" s="195"/>
      <c r="AF466" s="195"/>
      <c r="AG466" s="195"/>
      <c r="AH466" s="195"/>
      <c r="AI466" s="195"/>
      <c r="AJ466" s="195"/>
      <c r="AK466" s="195"/>
      <c r="AL466" s="195"/>
      <c r="AM466" s="195"/>
      <c r="AN466" s="195"/>
      <c r="AO466" s="195"/>
      <c r="AP466" s="195"/>
      <c r="AQ466" s="195"/>
      <c r="AR466" s="195"/>
    </row>
    <row r="467" spans="12:44" s="205" customFormat="1">
      <c r="L467" s="195"/>
      <c r="M467" s="195"/>
      <c r="N467" s="195"/>
      <c r="O467" s="195"/>
      <c r="P467" s="195"/>
      <c r="Q467" s="195"/>
      <c r="R467" s="195"/>
      <c r="S467" s="195"/>
      <c r="T467" s="195"/>
      <c r="U467" s="195"/>
      <c r="V467" s="195"/>
      <c r="W467" s="195"/>
      <c r="X467" s="195"/>
      <c r="Y467" s="195"/>
      <c r="Z467" s="195"/>
      <c r="AA467" s="195"/>
      <c r="AB467" s="195"/>
      <c r="AC467" s="195"/>
      <c r="AD467" s="195"/>
      <c r="AE467" s="195"/>
      <c r="AF467" s="195"/>
      <c r="AG467" s="195"/>
      <c r="AH467" s="195"/>
      <c r="AI467" s="195"/>
      <c r="AJ467" s="195"/>
      <c r="AK467" s="195"/>
      <c r="AL467" s="195"/>
      <c r="AM467" s="195"/>
      <c r="AN467" s="195"/>
      <c r="AO467" s="195"/>
      <c r="AP467" s="195"/>
      <c r="AQ467" s="195"/>
      <c r="AR467" s="195"/>
    </row>
    <row r="468" spans="12:44" s="205" customFormat="1">
      <c r="L468" s="195"/>
      <c r="M468" s="195"/>
      <c r="N468" s="195"/>
      <c r="O468" s="195"/>
      <c r="P468" s="195"/>
      <c r="Q468" s="195"/>
      <c r="R468" s="195"/>
      <c r="S468" s="195"/>
      <c r="T468" s="195"/>
      <c r="U468" s="195"/>
      <c r="V468" s="195"/>
      <c r="W468" s="195"/>
      <c r="X468" s="195"/>
      <c r="Y468" s="195"/>
      <c r="Z468" s="195"/>
      <c r="AA468" s="195"/>
      <c r="AB468" s="195"/>
      <c r="AC468" s="195"/>
      <c r="AD468" s="195"/>
      <c r="AE468" s="195"/>
      <c r="AF468" s="195"/>
      <c r="AG468" s="195"/>
      <c r="AH468" s="195"/>
      <c r="AI468" s="195"/>
      <c r="AJ468" s="195"/>
      <c r="AK468" s="195"/>
      <c r="AL468" s="195"/>
      <c r="AM468" s="195"/>
      <c r="AN468" s="195"/>
      <c r="AO468" s="195"/>
      <c r="AP468" s="195"/>
      <c r="AQ468" s="195"/>
      <c r="AR468" s="195"/>
    </row>
    <row r="469" spans="12:44" s="205" customFormat="1">
      <c r="L469" s="195"/>
      <c r="M469" s="195"/>
      <c r="N469" s="195"/>
      <c r="O469" s="195"/>
      <c r="P469" s="195"/>
      <c r="Q469" s="195"/>
      <c r="R469" s="195"/>
      <c r="S469" s="195"/>
      <c r="T469" s="195"/>
      <c r="U469" s="195"/>
      <c r="V469" s="195"/>
      <c r="W469" s="195"/>
      <c r="X469" s="195"/>
      <c r="Y469" s="195"/>
      <c r="Z469" s="195"/>
      <c r="AA469" s="195"/>
      <c r="AB469" s="195"/>
      <c r="AC469" s="195"/>
      <c r="AD469" s="195"/>
      <c r="AE469" s="195"/>
      <c r="AF469" s="195"/>
      <c r="AG469" s="195"/>
      <c r="AH469" s="195"/>
      <c r="AI469" s="195"/>
      <c r="AJ469" s="195"/>
      <c r="AK469" s="195"/>
      <c r="AL469" s="195"/>
      <c r="AM469" s="195"/>
      <c r="AN469" s="195"/>
      <c r="AO469" s="195"/>
      <c r="AP469" s="195"/>
      <c r="AQ469" s="195"/>
      <c r="AR469" s="195"/>
    </row>
    <row r="470" spans="12:44" s="205" customFormat="1">
      <c r="L470" s="195"/>
      <c r="M470" s="195"/>
      <c r="N470" s="195"/>
      <c r="O470" s="195"/>
      <c r="P470" s="195"/>
      <c r="Q470" s="195"/>
      <c r="R470" s="195"/>
      <c r="S470" s="195"/>
      <c r="T470" s="195"/>
      <c r="U470" s="195"/>
      <c r="V470" s="195"/>
      <c r="W470" s="195"/>
      <c r="X470" s="195"/>
      <c r="Y470" s="195"/>
      <c r="Z470" s="195"/>
      <c r="AA470" s="195"/>
      <c r="AB470" s="195"/>
      <c r="AC470" s="195"/>
      <c r="AD470" s="195"/>
      <c r="AE470" s="195"/>
      <c r="AF470" s="195"/>
      <c r="AG470" s="195"/>
      <c r="AH470" s="195"/>
      <c r="AI470" s="195"/>
      <c r="AJ470" s="195"/>
      <c r="AK470" s="195"/>
      <c r="AL470" s="195"/>
      <c r="AM470" s="195"/>
      <c r="AN470" s="195"/>
      <c r="AO470" s="195"/>
      <c r="AP470" s="195"/>
      <c r="AQ470" s="195"/>
      <c r="AR470" s="195"/>
    </row>
    <row r="471" spans="12:44" s="205" customFormat="1">
      <c r="L471" s="195"/>
      <c r="M471" s="195"/>
      <c r="N471" s="195"/>
      <c r="O471" s="195"/>
      <c r="P471" s="195"/>
      <c r="Q471" s="195"/>
      <c r="R471" s="195"/>
      <c r="S471" s="195"/>
      <c r="T471" s="195"/>
      <c r="U471" s="195"/>
      <c r="V471" s="195"/>
      <c r="W471" s="195"/>
      <c r="X471" s="195"/>
      <c r="Y471" s="195"/>
      <c r="Z471" s="195"/>
      <c r="AA471" s="195"/>
      <c r="AB471" s="195"/>
      <c r="AC471" s="195"/>
      <c r="AD471" s="195"/>
      <c r="AE471" s="195"/>
      <c r="AF471" s="195"/>
      <c r="AG471" s="195"/>
      <c r="AH471" s="195"/>
      <c r="AI471" s="195"/>
      <c r="AJ471" s="195"/>
      <c r="AK471" s="195"/>
      <c r="AL471" s="195"/>
      <c r="AM471" s="195"/>
      <c r="AN471" s="195"/>
      <c r="AO471" s="195"/>
      <c r="AP471" s="195"/>
      <c r="AQ471" s="195"/>
      <c r="AR471" s="195"/>
    </row>
    <row r="472" spans="12:44" s="205" customFormat="1">
      <c r="L472" s="195"/>
      <c r="M472" s="195"/>
      <c r="N472" s="195"/>
      <c r="O472" s="195"/>
      <c r="P472" s="195"/>
      <c r="Q472" s="195"/>
      <c r="R472" s="195"/>
      <c r="S472" s="195"/>
      <c r="T472" s="195"/>
      <c r="U472" s="195"/>
      <c r="V472" s="195"/>
      <c r="W472" s="195"/>
      <c r="X472" s="195"/>
      <c r="Y472" s="195"/>
      <c r="Z472" s="195"/>
      <c r="AA472" s="195"/>
      <c r="AB472" s="195"/>
      <c r="AC472" s="195"/>
      <c r="AD472" s="195"/>
      <c r="AE472" s="195"/>
      <c r="AF472" s="195"/>
      <c r="AG472" s="195"/>
      <c r="AH472" s="195"/>
      <c r="AI472" s="195"/>
      <c r="AJ472" s="195"/>
      <c r="AK472" s="195"/>
      <c r="AL472" s="195"/>
      <c r="AM472" s="195"/>
      <c r="AN472" s="195"/>
      <c r="AO472" s="195"/>
      <c r="AP472" s="195"/>
      <c r="AQ472" s="195"/>
      <c r="AR472" s="195"/>
    </row>
    <row r="473" spans="12:44" s="205" customFormat="1">
      <c r="L473" s="195"/>
      <c r="M473" s="195"/>
      <c r="N473" s="195"/>
      <c r="O473" s="195"/>
      <c r="P473" s="195"/>
      <c r="Q473" s="195"/>
      <c r="R473" s="195"/>
      <c r="S473" s="195"/>
      <c r="T473" s="195"/>
      <c r="U473" s="195"/>
      <c r="V473" s="195"/>
      <c r="W473" s="195"/>
      <c r="X473" s="195"/>
      <c r="Y473" s="195"/>
      <c r="Z473" s="195"/>
      <c r="AA473" s="195"/>
      <c r="AB473" s="195"/>
      <c r="AC473" s="195"/>
      <c r="AD473" s="195"/>
      <c r="AE473" s="195"/>
      <c r="AF473" s="195"/>
      <c r="AG473" s="195"/>
      <c r="AH473" s="195"/>
      <c r="AI473" s="195"/>
      <c r="AJ473" s="195"/>
      <c r="AK473" s="195"/>
      <c r="AL473" s="195"/>
      <c r="AM473" s="195"/>
      <c r="AN473" s="195"/>
      <c r="AO473" s="195"/>
      <c r="AP473" s="195"/>
      <c r="AQ473" s="195"/>
      <c r="AR473" s="195"/>
    </row>
    <row r="474" spans="12:44" s="205" customFormat="1">
      <c r="L474" s="195"/>
      <c r="M474" s="195"/>
      <c r="N474" s="195"/>
      <c r="O474" s="195"/>
      <c r="P474" s="195"/>
      <c r="Q474" s="195"/>
      <c r="R474" s="195"/>
      <c r="S474" s="195"/>
      <c r="T474" s="195"/>
      <c r="U474" s="195"/>
      <c r="V474" s="195"/>
      <c r="W474" s="195"/>
      <c r="X474" s="195"/>
      <c r="Y474" s="195"/>
      <c r="Z474" s="195"/>
      <c r="AA474" s="195"/>
      <c r="AB474" s="195"/>
      <c r="AC474" s="195"/>
      <c r="AD474" s="195"/>
      <c r="AE474" s="195"/>
      <c r="AF474" s="195"/>
      <c r="AG474" s="195"/>
      <c r="AH474" s="195"/>
      <c r="AI474" s="195"/>
      <c r="AJ474" s="195"/>
      <c r="AK474" s="195"/>
      <c r="AL474" s="195"/>
      <c r="AM474" s="195"/>
      <c r="AN474" s="195"/>
      <c r="AO474" s="195"/>
      <c r="AP474" s="195"/>
      <c r="AQ474" s="195"/>
      <c r="AR474" s="195"/>
    </row>
    <row r="475" spans="12:44" s="205" customFormat="1">
      <c r="L475" s="195"/>
      <c r="M475" s="195"/>
      <c r="N475" s="195"/>
      <c r="O475" s="195"/>
      <c r="P475" s="195"/>
      <c r="Q475" s="195"/>
      <c r="R475" s="195"/>
      <c r="S475" s="195"/>
      <c r="T475" s="195"/>
      <c r="U475" s="195"/>
      <c r="V475" s="195"/>
      <c r="W475" s="195"/>
      <c r="X475" s="195"/>
      <c r="Y475" s="195"/>
      <c r="Z475" s="195"/>
      <c r="AA475" s="195"/>
      <c r="AB475" s="195"/>
      <c r="AC475" s="195"/>
      <c r="AD475" s="195"/>
      <c r="AE475" s="195"/>
      <c r="AF475" s="195"/>
      <c r="AG475" s="195"/>
      <c r="AH475" s="195"/>
      <c r="AI475" s="195"/>
      <c r="AJ475" s="195"/>
      <c r="AK475" s="195"/>
      <c r="AL475" s="195"/>
      <c r="AM475" s="195"/>
      <c r="AN475" s="195"/>
      <c r="AO475" s="195"/>
      <c r="AP475" s="195"/>
      <c r="AQ475" s="195"/>
      <c r="AR475" s="195"/>
    </row>
    <row r="476" spans="12:44" s="205" customFormat="1">
      <c r="L476" s="195"/>
      <c r="M476" s="195"/>
      <c r="N476" s="195"/>
      <c r="O476" s="195"/>
      <c r="P476" s="195"/>
      <c r="Q476" s="195"/>
      <c r="R476" s="195"/>
      <c r="S476" s="195"/>
      <c r="T476" s="195"/>
      <c r="U476" s="195"/>
      <c r="V476" s="195"/>
      <c r="W476" s="195"/>
      <c r="X476" s="195"/>
      <c r="Y476" s="195"/>
      <c r="Z476" s="195"/>
      <c r="AA476" s="195"/>
      <c r="AB476" s="195"/>
      <c r="AC476" s="195"/>
      <c r="AD476" s="195"/>
      <c r="AE476" s="195"/>
      <c r="AF476" s="195"/>
      <c r="AG476" s="195"/>
      <c r="AH476" s="195"/>
      <c r="AI476" s="195"/>
      <c r="AJ476" s="195"/>
      <c r="AK476" s="195"/>
      <c r="AL476" s="195"/>
      <c r="AM476" s="195"/>
      <c r="AN476" s="195"/>
      <c r="AO476" s="195"/>
      <c r="AP476" s="195"/>
      <c r="AQ476" s="195"/>
      <c r="AR476" s="195"/>
    </row>
    <row r="477" spans="12:44" s="205" customFormat="1">
      <c r="L477" s="195"/>
      <c r="M477" s="195"/>
      <c r="N477" s="195"/>
      <c r="O477" s="195"/>
      <c r="P477" s="195"/>
      <c r="Q477" s="195"/>
      <c r="R477" s="195"/>
      <c r="S477" s="195"/>
      <c r="T477" s="195"/>
      <c r="U477" s="195"/>
      <c r="V477" s="195"/>
      <c r="W477" s="195"/>
      <c r="X477" s="195"/>
      <c r="Y477" s="195"/>
      <c r="Z477" s="195"/>
      <c r="AA477" s="195"/>
      <c r="AB477" s="195"/>
      <c r="AC477" s="195"/>
      <c r="AD477" s="195"/>
      <c r="AE477" s="195"/>
      <c r="AF477" s="195"/>
      <c r="AG477" s="195"/>
      <c r="AH477" s="195"/>
      <c r="AI477" s="195"/>
      <c r="AJ477" s="195"/>
      <c r="AK477" s="195"/>
      <c r="AL477" s="195"/>
      <c r="AM477" s="195"/>
      <c r="AN477" s="195"/>
      <c r="AO477" s="195"/>
      <c r="AP477" s="195"/>
      <c r="AQ477" s="195"/>
      <c r="AR477" s="195"/>
    </row>
    <row r="478" spans="12:44" s="205" customFormat="1">
      <c r="L478" s="195"/>
      <c r="M478" s="195"/>
      <c r="N478" s="195"/>
      <c r="O478" s="195"/>
      <c r="P478" s="195"/>
      <c r="Q478" s="195"/>
      <c r="R478" s="195"/>
      <c r="S478" s="195"/>
      <c r="T478" s="195"/>
      <c r="U478" s="195"/>
      <c r="V478" s="195"/>
      <c r="W478" s="195"/>
      <c r="X478" s="195"/>
      <c r="Y478" s="195"/>
      <c r="Z478" s="195"/>
      <c r="AA478" s="195"/>
      <c r="AB478" s="195"/>
      <c r="AC478" s="195"/>
      <c r="AD478" s="195"/>
      <c r="AE478" s="195"/>
      <c r="AF478" s="195"/>
      <c r="AG478" s="195"/>
      <c r="AH478" s="195"/>
      <c r="AI478" s="195"/>
      <c r="AJ478" s="195"/>
      <c r="AK478" s="195"/>
      <c r="AL478" s="195"/>
      <c r="AM478" s="195"/>
      <c r="AN478" s="195"/>
      <c r="AO478" s="195"/>
      <c r="AP478" s="195"/>
      <c r="AQ478" s="195"/>
      <c r="AR478" s="195"/>
    </row>
    <row r="479" spans="12:44" s="205" customFormat="1">
      <c r="L479" s="195"/>
      <c r="M479" s="195"/>
      <c r="N479" s="195"/>
      <c r="O479" s="195"/>
      <c r="P479" s="195"/>
      <c r="Q479" s="195"/>
      <c r="R479" s="195"/>
      <c r="S479" s="195"/>
      <c r="T479" s="195"/>
      <c r="U479" s="195"/>
      <c r="V479" s="195"/>
      <c r="W479" s="195"/>
      <c r="X479" s="195"/>
      <c r="Y479" s="195"/>
      <c r="Z479" s="195"/>
      <c r="AA479" s="195"/>
      <c r="AB479" s="195"/>
      <c r="AC479" s="195"/>
      <c r="AD479" s="195"/>
      <c r="AE479" s="195"/>
      <c r="AF479" s="195"/>
      <c r="AG479" s="195"/>
      <c r="AH479" s="195"/>
      <c r="AI479" s="195"/>
      <c r="AJ479" s="195"/>
      <c r="AK479" s="195"/>
      <c r="AL479" s="195"/>
      <c r="AM479" s="195"/>
      <c r="AN479" s="195"/>
      <c r="AO479" s="195"/>
      <c r="AP479" s="195"/>
      <c r="AQ479" s="195"/>
      <c r="AR479" s="195"/>
    </row>
    <row r="480" spans="12:44" s="205" customFormat="1">
      <c r="L480" s="195"/>
      <c r="M480" s="195"/>
      <c r="N480" s="195"/>
      <c r="O480" s="195"/>
      <c r="P480" s="195"/>
      <c r="Q480" s="195"/>
      <c r="R480" s="195"/>
      <c r="S480" s="195"/>
      <c r="T480" s="195"/>
      <c r="U480" s="195"/>
      <c r="V480" s="195"/>
      <c r="W480" s="195"/>
      <c r="X480" s="195"/>
      <c r="Y480" s="195"/>
      <c r="Z480" s="195"/>
      <c r="AA480" s="195"/>
      <c r="AB480" s="195"/>
      <c r="AC480" s="195"/>
      <c r="AD480" s="195"/>
      <c r="AE480" s="195"/>
      <c r="AF480" s="195"/>
      <c r="AG480" s="195"/>
      <c r="AH480" s="195"/>
      <c r="AI480" s="195"/>
      <c r="AJ480" s="195"/>
      <c r="AK480" s="195"/>
      <c r="AL480" s="195"/>
      <c r="AM480" s="195"/>
      <c r="AN480" s="195"/>
      <c r="AO480" s="195"/>
      <c r="AP480" s="195"/>
      <c r="AQ480" s="195"/>
      <c r="AR480" s="195"/>
    </row>
    <row r="481" spans="12:44" s="205" customFormat="1">
      <c r="L481" s="195"/>
      <c r="M481" s="195"/>
      <c r="N481" s="195"/>
      <c r="O481" s="195"/>
      <c r="P481" s="195"/>
      <c r="Q481" s="195"/>
      <c r="R481" s="195"/>
      <c r="S481" s="195"/>
      <c r="T481" s="195"/>
      <c r="U481" s="195"/>
      <c r="V481" s="195"/>
      <c r="W481" s="195"/>
      <c r="X481" s="195"/>
      <c r="Y481" s="195"/>
      <c r="Z481" s="195"/>
      <c r="AA481" s="195"/>
      <c r="AB481" s="195"/>
      <c r="AC481" s="195"/>
      <c r="AD481" s="195"/>
      <c r="AE481" s="195"/>
      <c r="AF481" s="195"/>
      <c r="AG481" s="195"/>
      <c r="AH481" s="195"/>
      <c r="AI481" s="195"/>
      <c r="AJ481" s="195"/>
      <c r="AK481" s="195"/>
      <c r="AL481" s="195"/>
      <c r="AM481" s="195"/>
      <c r="AN481" s="195"/>
      <c r="AO481" s="195"/>
      <c r="AP481" s="195"/>
      <c r="AQ481" s="195"/>
      <c r="AR481" s="195"/>
    </row>
    <row r="482" spans="12:44" s="205" customFormat="1">
      <c r="L482" s="195"/>
      <c r="M482" s="195"/>
      <c r="N482" s="195"/>
      <c r="O482" s="195"/>
      <c r="P482" s="195"/>
      <c r="Q482" s="195"/>
      <c r="R482" s="195"/>
      <c r="S482" s="195"/>
      <c r="T482" s="195"/>
      <c r="U482" s="195"/>
      <c r="V482" s="195"/>
      <c r="W482" s="195"/>
      <c r="X482" s="195"/>
      <c r="Y482" s="195"/>
      <c r="Z482" s="195"/>
      <c r="AA482" s="195"/>
      <c r="AB482" s="195"/>
      <c r="AC482" s="195"/>
      <c r="AD482" s="195"/>
      <c r="AE482" s="195"/>
      <c r="AF482" s="195"/>
      <c r="AG482" s="195"/>
      <c r="AH482" s="195"/>
      <c r="AI482" s="195"/>
      <c r="AJ482" s="195"/>
      <c r="AK482" s="195"/>
      <c r="AL482" s="195"/>
      <c r="AM482" s="195"/>
      <c r="AN482" s="195"/>
      <c r="AO482" s="195"/>
      <c r="AP482" s="195"/>
      <c r="AQ482" s="195"/>
      <c r="AR482" s="195"/>
    </row>
    <row r="483" spans="12:44" s="205" customFormat="1">
      <c r="L483" s="195"/>
      <c r="M483" s="195"/>
      <c r="N483" s="195"/>
      <c r="O483" s="195"/>
      <c r="P483" s="195"/>
      <c r="Q483" s="195"/>
      <c r="R483" s="195"/>
      <c r="S483" s="195"/>
      <c r="T483" s="195"/>
      <c r="U483" s="195"/>
      <c r="V483" s="195"/>
      <c r="W483" s="195"/>
      <c r="X483" s="195"/>
      <c r="Y483" s="195"/>
      <c r="Z483" s="195"/>
      <c r="AA483" s="195"/>
      <c r="AB483" s="195"/>
      <c r="AC483" s="195"/>
      <c r="AD483" s="195"/>
      <c r="AE483" s="195"/>
      <c r="AF483" s="195"/>
      <c r="AG483" s="195"/>
      <c r="AH483" s="195"/>
      <c r="AI483" s="195"/>
      <c r="AJ483" s="195"/>
      <c r="AK483" s="195"/>
      <c r="AL483" s="195"/>
      <c r="AM483" s="195"/>
      <c r="AN483" s="195"/>
      <c r="AO483" s="195"/>
      <c r="AP483" s="195"/>
      <c r="AQ483" s="195"/>
      <c r="AR483" s="195"/>
    </row>
    <row r="484" spans="12:44" s="205" customFormat="1">
      <c r="L484" s="195"/>
      <c r="M484" s="195"/>
      <c r="N484" s="195"/>
      <c r="O484" s="195"/>
      <c r="P484" s="195"/>
      <c r="Q484" s="195"/>
      <c r="R484" s="195"/>
      <c r="S484" s="195"/>
      <c r="T484" s="195"/>
      <c r="U484" s="195"/>
      <c r="V484" s="195"/>
      <c r="W484" s="195"/>
      <c r="X484" s="195"/>
      <c r="Y484" s="195"/>
      <c r="Z484" s="195"/>
      <c r="AA484" s="195"/>
      <c r="AB484" s="195"/>
      <c r="AC484" s="195"/>
      <c r="AD484" s="195"/>
      <c r="AE484" s="195"/>
      <c r="AF484" s="195"/>
      <c r="AG484" s="195"/>
      <c r="AH484" s="195"/>
      <c r="AI484" s="195"/>
      <c r="AJ484" s="195"/>
      <c r="AK484" s="195"/>
      <c r="AL484" s="195"/>
      <c r="AM484" s="195"/>
      <c r="AN484" s="195"/>
      <c r="AO484" s="195"/>
      <c r="AP484" s="195"/>
      <c r="AQ484" s="195"/>
      <c r="AR484" s="195"/>
    </row>
    <row r="485" spans="12:44" s="205" customFormat="1">
      <c r="L485" s="195"/>
      <c r="M485" s="195"/>
      <c r="N485" s="195"/>
      <c r="O485" s="195"/>
      <c r="P485" s="195"/>
      <c r="Q485" s="195"/>
      <c r="R485" s="195"/>
      <c r="S485" s="195"/>
      <c r="T485" s="195"/>
      <c r="U485" s="195"/>
      <c r="V485" s="195"/>
      <c r="W485" s="195"/>
      <c r="X485" s="195"/>
      <c r="Y485" s="195"/>
      <c r="Z485" s="195"/>
      <c r="AA485" s="195"/>
      <c r="AB485" s="195"/>
      <c r="AC485" s="195"/>
      <c r="AD485" s="195"/>
      <c r="AE485" s="195"/>
      <c r="AF485" s="195"/>
      <c r="AG485" s="195"/>
      <c r="AH485" s="195"/>
      <c r="AI485" s="195"/>
      <c r="AJ485" s="195"/>
      <c r="AK485" s="195"/>
      <c r="AL485" s="195"/>
      <c r="AM485" s="195"/>
      <c r="AN485" s="195"/>
      <c r="AO485" s="195"/>
      <c r="AP485" s="195"/>
      <c r="AQ485" s="195"/>
      <c r="AR485" s="195"/>
    </row>
    <row r="486" spans="12:44" s="205" customFormat="1">
      <c r="L486" s="195"/>
      <c r="M486" s="195"/>
      <c r="N486" s="195"/>
      <c r="O486" s="195"/>
      <c r="P486" s="195"/>
      <c r="Q486" s="195"/>
      <c r="R486" s="195"/>
      <c r="S486" s="195"/>
      <c r="T486" s="195"/>
      <c r="U486" s="195"/>
      <c r="V486" s="195"/>
      <c r="W486" s="195"/>
      <c r="X486" s="195"/>
      <c r="Y486" s="195"/>
      <c r="Z486" s="195"/>
      <c r="AA486" s="195"/>
      <c r="AB486" s="195"/>
      <c r="AC486" s="195"/>
      <c r="AD486" s="195"/>
      <c r="AE486" s="195"/>
      <c r="AF486" s="195"/>
      <c r="AG486" s="195"/>
      <c r="AH486" s="195"/>
      <c r="AI486" s="195"/>
      <c r="AJ486" s="195"/>
      <c r="AK486" s="195"/>
      <c r="AL486" s="195"/>
      <c r="AM486" s="195"/>
      <c r="AN486" s="195"/>
      <c r="AO486" s="195"/>
      <c r="AP486" s="195"/>
      <c r="AQ486" s="195"/>
      <c r="AR486" s="195"/>
    </row>
    <row r="487" spans="12:44" s="205" customFormat="1">
      <c r="L487" s="195"/>
      <c r="M487" s="195"/>
      <c r="N487" s="195"/>
      <c r="O487" s="195"/>
      <c r="P487" s="195"/>
      <c r="Q487" s="195"/>
      <c r="R487" s="195"/>
      <c r="S487" s="195"/>
      <c r="T487" s="195"/>
      <c r="U487" s="195"/>
      <c r="V487" s="195"/>
      <c r="W487" s="195"/>
      <c r="X487" s="195"/>
      <c r="Y487" s="195"/>
      <c r="Z487" s="195"/>
      <c r="AA487" s="195"/>
      <c r="AB487" s="195"/>
      <c r="AC487" s="195"/>
      <c r="AD487" s="195"/>
      <c r="AE487" s="195"/>
      <c r="AF487" s="195"/>
      <c r="AG487" s="195"/>
      <c r="AH487" s="195"/>
      <c r="AI487" s="195"/>
      <c r="AJ487" s="195"/>
      <c r="AK487" s="195"/>
      <c r="AL487" s="195"/>
      <c r="AM487" s="195"/>
      <c r="AN487" s="195"/>
      <c r="AO487" s="195"/>
      <c r="AP487" s="195"/>
      <c r="AQ487" s="195"/>
      <c r="AR487" s="195"/>
    </row>
    <row r="488" spans="12:44" s="205" customFormat="1">
      <c r="L488" s="195"/>
      <c r="M488" s="195"/>
      <c r="N488" s="195"/>
      <c r="O488" s="195"/>
      <c r="P488" s="195"/>
      <c r="Q488" s="195"/>
      <c r="R488" s="195"/>
      <c r="S488" s="195"/>
      <c r="T488" s="195"/>
      <c r="U488" s="195"/>
      <c r="V488" s="195"/>
      <c r="W488" s="195"/>
      <c r="X488" s="195"/>
      <c r="Y488" s="195"/>
      <c r="Z488" s="195"/>
      <c r="AA488" s="195"/>
      <c r="AB488" s="195"/>
      <c r="AC488" s="195"/>
      <c r="AD488" s="195"/>
      <c r="AE488" s="195"/>
      <c r="AF488" s="195"/>
      <c r="AG488" s="195"/>
      <c r="AH488" s="195"/>
      <c r="AI488" s="195"/>
      <c r="AJ488" s="195"/>
      <c r="AK488" s="195"/>
      <c r="AL488" s="195"/>
      <c r="AM488" s="195"/>
      <c r="AN488" s="195"/>
      <c r="AO488" s="195"/>
      <c r="AP488" s="195"/>
      <c r="AQ488" s="195"/>
      <c r="AR488" s="195"/>
    </row>
    <row r="489" spans="12:44" s="205" customFormat="1">
      <c r="L489" s="195"/>
      <c r="M489" s="195"/>
      <c r="N489" s="195"/>
      <c r="O489" s="195"/>
      <c r="P489" s="195"/>
      <c r="Q489" s="195"/>
      <c r="R489" s="195"/>
      <c r="S489" s="195"/>
      <c r="T489" s="195"/>
      <c r="U489" s="195"/>
      <c r="V489" s="195"/>
      <c r="W489" s="195"/>
      <c r="X489" s="195"/>
      <c r="Y489" s="195"/>
      <c r="Z489" s="195"/>
      <c r="AA489" s="195"/>
      <c r="AB489" s="195"/>
      <c r="AC489" s="195"/>
      <c r="AD489" s="195"/>
      <c r="AE489" s="195"/>
      <c r="AF489" s="195"/>
      <c r="AG489" s="195"/>
      <c r="AH489" s="195"/>
      <c r="AI489" s="195"/>
      <c r="AJ489" s="195"/>
      <c r="AK489" s="195"/>
      <c r="AL489" s="195"/>
      <c r="AM489" s="195"/>
      <c r="AN489" s="195"/>
      <c r="AO489" s="195"/>
      <c r="AP489" s="195"/>
      <c r="AQ489" s="195"/>
      <c r="AR489" s="195"/>
    </row>
    <row r="490" spans="12:44" s="205" customFormat="1">
      <c r="L490" s="195"/>
      <c r="M490" s="195"/>
      <c r="N490" s="195"/>
      <c r="O490" s="195"/>
      <c r="P490" s="195"/>
      <c r="Q490" s="195"/>
      <c r="R490" s="195"/>
      <c r="S490" s="195"/>
      <c r="T490" s="195"/>
      <c r="U490" s="195"/>
      <c r="V490" s="195"/>
      <c r="W490" s="195"/>
      <c r="X490" s="195"/>
      <c r="Y490" s="195"/>
      <c r="Z490" s="195"/>
      <c r="AA490" s="195"/>
      <c r="AB490" s="195"/>
      <c r="AC490" s="195"/>
      <c r="AD490" s="195"/>
      <c r="AE490" s="195"/>
      <c r="AF490" s="195"/>
      <c r="AG490" s="195"/>
      <c r="AH490" s="195"/>
      <c r="AI490" s="195"/>
      <c r="AJ490" s="195"/>
      <c r="AK490" s="195"/>
      <c r="AL490" s="195"/>
      <c r="AM490" s="195"/>
      <c r="AN490" s="195"/>
      <c r="AO490" s="195"/>
      <c r="AP490" s="195"/>
      <c r="AQ490" s="195"/>
      <c r="AR490" s="195"/>
    </row>
    <row r="491" spans="12:44" s="205" customFormat="1">
      <c r="L491" s="195"/>
      <c r="M491" s="195"/>
      <c r="N491" s="195"/>
      <c r="O491" s="195"/>
      <c r="P491" s="195"/>
      <c r="Q491" s="195"/>
      <c r="R491" s="195"/>
      <c r="S491" s="195"/>
      <c r="T491" s="195"/>
      <c r="U491" s="195"/>
      <c r="V491" s="195"/>
      <c r="W491" s="195"/>
      <c r="X491" s="195"/>
      <c r="Y491" s="195"/>
      <c r="Z491" s="195"/>
      <c r="AA491" s="195"/>
      <c r="AB491" s="195"/>
      <c r="AC491" s="195"/>
      <c r="AD491" s="195"/>
      <c r="AE491" s="195"/>
      <c r="AF491" s="195"/>
      <c r="AG491" s="195"/>
      <c r="AH491" s="195"/>
      <c r="AI491" s="195"/>
      <c r="AJ491" s="195"/>
      <c r="AK491" s="195"/>
      <c r="AL491" s="195"/>
      <c r="AM491" s="195"/>
      <c r="AN491" s="195"/>
      <c r="AO491" s="195"/>
      <c r="AP491" s="195"/>
      <c r="AQ491" s="195"/>
      <c r="AR491" s="195"/>
    </row>
    <row r="492" spans="12:44" s="205" customFormat="1">
      <c r="L492" s="195"/>
      <c r="M492" s="195"/>
      <c r="N492" s="195"/>
      <c r="O492" s="195"/>
      <c r="P492" s="195"/>
      <c r="Q492" s="195"/>
      <c r="R492" s="195"/>
      <c r="S492" s="195"/>
      <c r="T492" s="195"/>
      <c r="U492" s="195"/>
      <c r="V492" s="195"/>
      <c r="W492" s="195"/>
      <c r="X492" s="195"/>
      <c r="Y492" s="195"/>
      <c r="Z492" s="195"/>
      <c r="AA492" s="195"/>
      <c r="AB492" s="195"/>
      <c r="AC492" s="195"/>
      <c r="AD492" s="195"/>
      <c r="AE492" s="195"/>
      <c r="AF492" s="195"/>
      <c r="AG492" s="195"/>
      <c r="AH492" s="195"/>
      <c r="AI492" s="195"/>
      <c r="AJ492" s="195"/>
      <c r="AK492" s="195"/>
      <c r="AL492" s="195"/>
      <c r="AM492" s="195"/>
      <c r="AN492" s="195"/>
      <c r="AO492" s="195"/>
      <c r="AP492" s="195"/>
      <c r="AQ492" s="195"/>
      <c r="AR492" s="195"/>
    </row>
    <row r="493" spans="12:44" s="205" customFormat="1">
      <c r="L493" s="195"/>
      <c r="M493" s="195"/>
      <c r="N493" s="195"/>
      <c r="O493" s="195"/>
      <c r="P493" s="195"/>
      <c r="Q493" s="195"/>
      <c r="R493" s="195"/>
      <c r="S493" s="195"/>
      <c r="T493" s="195"/>
      <c r="U493" s="195"/>
      <c r="V493" s="195"/>
      <c r="W493" s="195"/>
      <c r="X493" s="195"/>
      <c r="Y493" s="195"/>
      <c r="Z493" s="195"/>
      <c r="AA493" s="195"/>
      <c r="AB493" s="195"/>
      <c r="AC493" s="195"/>
      <c r="AD493" s="195"/>
      <c r="AE493" s="195"/>
      <c r="AF493" s="195"/>
      <c r="AG493" s="195"/>
      <c r="AH493" s="195"/>
      <c r="AI493" s="195"/>
      <c r="AJ493" s="195"/>
      <c r="AK493" s="195"/>
      <c r="AL493" s="195"/>
      <c r="AM493" s="195"/>
      <c r="AN493" s="195"/>
      <c r="AO493" s="195"/>
      <c r="AP493" s="195"/>
      <c r="AQ493" s="195"/>
      <c r="AR493" s="195"/>
    </row>
    <row r="494" spans="12:44" s="205" customFormat="1">
      <c r="L494" s="195"/>
      <c r="M494" s="195"/>
      <c r="N494" s="195"/>
      <c r="O494" s="195"/>
      <c r="P494" s="195"/>
      <c r="Q494" s="195"/>
      <c r="R494" s="195"/>
      <c r="S494" s="195"/>
      <c r="T494" s="195"/>
      <c r="U494" s="195"/>
      <c r="V494" s="195"/>
      <c r="W494" s="195"/>
      <c r="X494" s="195"/>
      <c r="Y494" s="195"/>
      <c r="Z494" s="195"/>
      <c r="AA494" s="195"/>
      <c r="AB494" s="195"/>
      <c r="AC494" s="195"/>
      <c r="AD494" s="195"/>
      <c r="AE494" s="195"/>
      <c r="AF494" s="195"/>
      <c r="AG494" s="195"/>
      <c r="AH494" s="195"/>
      <c r="AI494" s="195"/>
      <c r="AJ494" s="195"/>
      <c r="AK494" s="195"/>
      <c r="AL494" s="195"/>
      <c r="AM494" s="195"/>
      <c r="AN494" s="195"/>
      <c r="AO494" s="195"/>
      <c r="AP494" s="195"/>
      <c r="AQ494" s="195"/>
      <c r="AR494" s="195"/>
    </row>
    <row r="495" spans="12:44" s="205" customFormat="1">
      <c r="L495" s="195"/>
      <c r="M495" s="195"/>
      <c r="N495" s="195"/>
      <c r="O495" s="195"/>
      <c r="P495" s="195"/>
      <c r="Q495" s="195"/>
      <c r="R495" s="195"/>
      <c r="S495" s="195"/>
      <c r="T495" s="195"/>
      <c r="U495" s="195"/>
      <c r="V495" s="195"/>
      <c r="W495" s="195"/>
      <c r="X495" s="195"/>
      <c r="Y495" s="195"/>
      <c r="Z495" s="195"/>
      <c r="AA495" s="195"/>
      <c r="AB495" s="195"/>
      <c r="AC495" s="195"/>
      <c r="AD495" s="195"/>
      <c r="AE495" s="195"/>
      <c r="AF495" s="195"/>
      <c r="AG495" s="195"/>
      <c r="AH495" s="195"/>
      <c r="AI495" s="195"/>
      <c r="AJ495" s="195"/>
      <c r="AK495" s="195"/>
      <c r="AL495" s="195"/>
      <c r="AM495" s="195"/>
      <c r="AN495" s="195"/>
      <c r="AO495" s="195"/>
      <c r="AP495" s="195"/>
      <c r="AQ495" s="195"/>
      <c r="AR495" s="195"/>
    </row>
    <row r="496" spans="12:44" s="205" customFormat="1">
      <c r="L496" s="195"/>
      <c r="M496" s="195"/>
      <c r="N496" s="195"/>
      <c r="O496" s="195"/>
      <c r="P496" s="195"/>
      <c r="Q496" s="195"/>
      <c r="R496" s="195"/>
      <c r="S496" s="195"/>
      <c r="T496" s="195"/>
      <c r="U496" s="195"/>
      <c r="V496" s="195"/>
      <c r="W496" s="195"/>
      <c r="X496" s="195"/>
      <c r="Y496" s="195"/>
      <c r="Z496" s="195"/>
      <c r="AA496" s="195"/>
      <c r="AB496" s="195"/>
      <c r="AC496" s="195"/>
      <c r="AD496" s="195"/>
      <c r="AE496" s="195"/>
      <c r="AF496" s="195"/>
      <c r="AG496" s="195"/>
      <c r="AH496" s="195"/>
      <c r="AI496" s="195"/>
      <c r="AJ496" s="195"/>
      <c r="AK496" s="195"/>
      <c r="AL496" s="195"/>
      <c r="AM496" s="195"/>
      <c r="AN496" s="195"/>
      <c r="AO496" s="195"/>
      <c r="AP496" s="195"/>
      <c r="AQ496" s="195"/>
      <c r="AR496" s="195"/>
    </row>
    <row r="497" spans="12:44" s="205" customFormat="1">
      <c r="L497" s="195"/>
      <c r="M497" s="195"/>
      <c r="N497" s="195"/>
      <c r="O497" s="195"/>
      <c r="P497" s="195"/>
      <c r="Q497" s="195"/>
      <c r="R497" s="195"/>
      <c r="S497" s="195"/>
      <c r="T497" s="195"/>
      <c r="U497" s="195"/>
      <c r="V497" s="195"/>
      <c r="W497" s="195"/>
      <c r="X497" s="195"/>
      <c r="Y497" s="195"/>
      <c r="Z497" s="195"/>
      <c r="AA497" s="195"/>
      <c r="AB497" s="195"/>
      <c r="AC497" s="195"/>
      <c r="AD497" s="195"/>
      <c r="AE497" s="195"/>
      <c r="AF497" s="195"/>
      <c r="AG497" s="195"/>
      <c r="AH497" s="195"/>
      <c r="AI497" s="195"/>
      <c r="AJ497" s="195"/>
      <c r="AK497" s="195"/>
      <c r="AL497" s="195"/>
      <c r="AM497" s="195"/>
      <c r="AN497" s="195"/>
      <c r="AO497" s="195"/>
      <c r="AP497" s="195"/>
      <c r="AQ497" s="195"/>
      <c r="AR497" s="195"/>
    </row>
    <row r="498" spans="12:44" s="205" customFormat="1">
      <c r="L498" s="195"/>
      <c r="M498" s="195"/>
      <c r="N498" s="195"/>
      <c r="O498" s="195"/>
      <c r="P498" s="195"/>
      <c r="Q498" s="195"/>
      <c r="R498" s="195"/>
      <c r="S498" s="195"/>
      <c r="T498" s="195"/>
      <c r="U498" s="195"/>
      <c r="V498" s="195"/>
      <c r="W498" s="195"/>
      <c r="X498" s="195"/>
      <c r="Y498" s="195"/>
      <c r="Z498" s="195"/>
      <c r="AA498" s="195"/>
      <c r="AB498" s="195"/>
      <c r="AC498" s="195"/>
      <c r="AD498" s="195"/>
      <c r="AE498" s="195"/>
      <c r="AF498" s="195"/>
      <c r="AG498" s="195"/>
      <c r="AH498" s="195"/>
      <c r="AI498" s="195"/>
      <c r="AJ498" s="195"/>
      <c r="AK498" s="195"/>
      <c r="AL498" s="195"/>
      <c r="AM498" s="195"/>
      <c r="AN498" s="195"/>
      <c r="AO498" s="195"/>
      <c r="AP498" s="195"/>
      <c r="AQ498" s="195"/>
      <c r="AR498" s="195"/>
    </row>
    <row r="499" spans="12:44" s="205" customFormat="1">
      <c r="L499" s="195"/>
      <c r="M499" s="195"/>
      <c r="N499" s="195"/>
      <c r="O499" s="195"/>
      <c r="P499" s="195"/>
      <c r="Q499" s="195"/>
      <c r="R499" s="195"/>
      <c r="S499" s="195"/>
      <c r="T499" s="195"/>
      <c r="U499" s="195"/>
      <c r="V499" s="195"/>
      <c r="W499" s="195"/>
      <c r="X499" s="195"/>
      <c r="Y499" s="195"/>
      <c r="Z499" s="195"/>
      <c r="AA499" s="195"/>
      <c r="AB499" s="195"/>
      <c r="AC499" s="195"/>
      <c r="AD499" s="195"/>
      <c r="AE499" s="195"/>
      <c r="AF499" s="195"/>
      <c r="AG499" s="195"/>
      <c r="AH499" s="195"/>
      <c r="AI499" s="195"/>
      <c r="AJ499" s="195"/>
      <c r="AK499" s="195"/>
      <c r="AL499" s="195"/>
      <c r="AM499" s="195"/>
      <c r="AN499" s="195"/>
      <c r="AO499" s="195"/>
      <c r="AP499" s="195"/>
      <c r="AQ499" s="195"/>
      <c r="AR499" s="195"/>
    </row>
    <row r="500" spans="12:44" s="205" customFormat="1">
      <c r="L500" s="195"/>
      <c r="M500" s="195"/>
      <c r="N500" s="195"/>
      <c r="O500" s="195"/>
      <c r="P500" s="195"/>
      <c r="Q500" s="195"/>
      <c r="R500" s="195"/>
      <c r="S500" s="195"/>
      <c r="T500" s="195"/>
      <c r="U500" s="195"/>
      <c r="V500" s="195"/>
      <c r="W500" s="195"/>
      <c r="X500" s="195"/>
      <c r="Y500" s="195"/>
      <c r="Z500" s="195"/>
      <c r="AA500" s="195"/>
      <c r="AB500" s="195"/>
      <c r="AC500" s="195"/>
      <c r="AD500" s="195"/>
      <c r="AE500" s="195"/>
      <c r="AF500" s="195"/>
      <c r="AG500" s="195"/>
      <c r="AH500" s="195"/>
      <c r="AI500" s="195"/>
      <c r="AJ500" s="195"/>
      <c r="AK500" s="195"/>
      <c r="AL500" s="195"/>
      <c r="AM500" s="195"/>
      <c r="AN500" s="195"/>
      <c r="AO500" s="195"/>
      <c r="AP500" s="195"/>
      <c r="AQ500" s="195"/>
      <c r="AR500" s="195"/>
    </row>
    <row r="501" spans="12:44" s="205" customFormat="1">
      <c r="L501" s="195"/>
      <c r="M501" s="195"/>
      <c r="N501" s="195"/>
      <c r="O501" s="195"/>
      <c r="P501" s="195"/>
      <c r="Q501" s="195"/>
      <c r="R501" s="195"/>
      <c r="S501" s="195"/>
      <c r="T501" s="195"/>
      <c r="U501" s="195"/>
      <c r="V501" s="195"/>
      <c r="W501" s="195"/>
      <c r="X501" s="195"/>
      <c r="Y501" s="195"/>
      <c r="Z501" s="195"/>
      <c r="AA501" s="195"/>
      <c r="AB501" s="195"/>
      <c r="AC501" s="195"/>
      <c r="AD501" s="195"/>
      <c r="AE501" s="195"/>
      <c r="AF501" s="195"/>
      <c r="AG501" s="195"/>
      <c r="AH501" s="195"/>
      <c r="AI501" s="195"/>
      <c r="AJ501" s="195"/>
      <c r="AK501" s="195"/>
      <c r="AL501" s="195"/>
      <c r="AM501" s="195"/>
      <c r="AN501" s="195"/>
      <c r="AO501" s="195"/>
      <c r="AP501" s="195"/>
      <c r="AQ501" s="195"/>
      <c r="AR501" s="195"/>
    </row>
    <row r="502" spans="12:44" s="205" customFormat="1">
      <c r="L502" s="195"/>
      <c r="M502" s="195"/>
      <c r="N502" s="195"/>
      <c r="O502" s="195"/>
      <c r="P502" s="195"/>
      <c r="Q502" s="195"/>
      <c r="R502" s="195"/>
      <c r="S502" s="195"/>
      <c r="T502" s="195"/>
      <c r="U502" s="195"/>
      <c r="V502" s="195"/>
      <c r="W502" s="195"/>
      <c r="X502" s="195"/>
      <c r="Y502" s="195"/>
      <c r="Z502" s="195"/>
      <c r="AA502" s="195"/>
      <c r="AB502" s="195"/>
      <c r="AC502" s="195"/>
      <c r="AD502" s="195"/>
      <c r="AE502" s="195"/>
      <c r="AF502" s="195"/>
      <c r="AG502" s="195"/>
      <c r="AH502" s="195"/>
      <c r="AI502" s="195"/>
      <c r="AJ502" s="195"/>
      <c r="AK502" s="195"/>
      <c r="AL502" s="195"/>
      <c r="AM502" s="195"/>
      <c r="AN502" s="195"/>
      <c r="AO502" s="195"/>
      <c r="AP502" s="195"/>
      <c r="AQ502" s="195"/>
      <c r="AR502" s="195"/>
    </row>
    <row r="503" spans="12:44" s="205" customFormat="1">
      <c r="L503" s="195"/>
      <c r="M503" s="195"/>
      <c r="N503" s="195"/>
      <c r="O503" s="195"/>
      <c r="P503" s="195"/>
      <c r="Q503" s="195"/>
      <c r="R503" s="195"/>
      <c r="S503" s="195"/>
      <c r="T503" s="195"/>
      <c r="U503" s="195"/>
      <c r="V503" s="195"/>
      <c r="W503" s="195"/>
      <c r="X503" s="195"/>
      <c r="Y503" s="195"/>
      <c r="Z503" s="195"/>
      <c r="AA503" s="195"/>
      <c r="AB503" s="195"/>
      <c r="AC503" s="195"/>
      <c r="AD503" s="195"/>
      <c r="AE503" s="195"/>
      <c r="AF503" s="195"/>
      <c r="AG503" s="195"/>
      <c r="AH503" s="195"/>
      <c r="AI503" s="195"/>
      <c r="AJ503" s="195"/>
      <c r="AK503" s="195"/>
      <c r="AL503" s="195"/>
      <c r="AM503" s="195"/>
      <c r="AN503" s="195"/>
      <c r="AO503" s="195"/>
      <c r="AP503" s="195"/>
      <c r="AQ503" s="195"/>
      <c r="AR503" s="195"/>
    </row>
    <row r="504" spans="12:44" s="205" customFormat="1">
      <c r="L504" s="195"/>
      <c r="M504" s="195"/>
      <c r="N504" s="195"/>
      <c r="O504" s="195"/>
      <c r="P504" s="195"/>
      <c r="Q504" s="195"/>
      <c r="R504" s="195"/>
      <c r="S504" s="195"/>
      <c r="T504" s="195"/>
      <c r="U504" s="195"/>
      <c r="V504" s="195"/>
      <c r="W504" s="195"/>
      <c r="X504" s="195"/>
      <c r="Y504" s="195"/>
      <c r="Z504" s="195"/>
      <c r="AA504" s="195"/>
      <c r="AB504" s="195"/>
      <c r="AC504" s="195"/>
      <c r="AD504" s="195"/>
      <c r="AE504" s="195"/>
      <c r="AF504" s="195"/>
      <c r="AG504" s="195"/>
      <c r="AH504" s="195"/>
      <c r="AI504" s="195"/>
      <c r="AJ504" s="195"/>
      <c r="AK504" s="195"/>
      <c r="AL504" s="195"/>
      <c r="AM504" s="195"/>
      <c r="AN504" s="195"/>
      <c r="AO504" s="195"/>
      <c r="AP504" s="195"/>
      <c r="AQ504" s="195"/>
      <c r="AR504" s="195"/>
    </row>
    <row r="505" spans="12:44" s="205" customFormat="1">
      <c r="L505" s="195"/>
      <c r="M505" s="195"/>
      <c r="N505" s="195"/>
      <c r="O505" s="195"/>
      <c r="P505" s="195"/>
      <c r="Q505" s="195"/>
      <c r="R505" s="195"/>
      <c r="S505" s="195"/>
      <c r="T505" s="195"/>
      <c r="U505" s="195"/>
      <c r="V505" s="195"/>
      <c r="W505" s="195"/>
      <c r="X505" s="195"/>
      <c r="Y505" s="195"/>
      <c r="Z505" s="195"/>
      <c r="AA505" s="195"/>
      <c r="AB505" s="195"/>
      <c r="AC505" s="195"/>
      <c r="AD505" s="195"/>
      <c r="AE505" s="195"/>
      <c r="AF505" s="195"/>
      <c r="AG505" s="195"/>
      <c r="AH505" s="195"/>
      <c r="AI505" s="195"/>
      <c r="AJ505" s="195"/>
      <c r="AK505" s="195"/>
      <c r="AL505" s="195"/>
      <c r="AM505" s="195"/>
      <c r="AN505" s="195"/>
      <c r="AO505" s="195"/>
      <c r="AP505" s="195"/>
      <c r="AQ505" s="195"/>
      <c r="AR505" s="195"/>
    </row>
    <row r="506" spans="12:44" s="205" customFormat="1">
      <c r="L506" s="195"/>
      <c r="M506" s="195"/>
      <c r="N506" s="195"/>
      <c r="O506" s="195"/>
      <c r="P506" s="195"/>
      <c r="Q506" s="195"/>
      <c r="R506" s="195"/>
      <c r="S506" s="195"/>
      <c r="T506" s="195"/>
      <c r="U506" s="195"/>
      <c r="V506" s="195"/>
      <c r="W506" s="195"/>
      <c r="X506" s="195"/>
      <c r="Y506" s="195"/>
      <c r="Z506" s="195"/>
      <c r="AA506" s="195"/>
      <c r="AB506" s="195"/>
      <c r="AC506" s="195"/>
      <c r="AD506" s="195"/>
      <c r="AE506" s="195"/>
      <c r="AF506" s="195"/>
      <c r="AG506" s="195"/>
      <c r="AH506" s="195"/>
      <c r="AI506" s="195"/>
      <c r="AJ506" s="195"/>
      <c r="AK506" s="195"/>
      <c r="AL506" s="195"/>
      <c r="AM506" s="195"/>
      <c r="AN506" s="195"/>
      <c r="AO506" s="195"/>
      <c r="AP506" s="195"/>
      <c r="AQ506" s="195"/>
      <c r="AR506" s="195"/>
    </row>
    <row r="507" spans="12:44" s="205" customFormat="1">
      <c r="L507" s="195"/>
      <c r="M507" s="195"/>
      <c r="N507" s="195"/>
      <c r="O507" s="195"/>
      <c r="P507" s="195"/>
      <c r="Q507" s="195"/>
      <c r="R507" s="195"/>
      <c r="S507" s="195"/>
      <c r="T507" s="195"/>
      <c r="U507" s="195"/>
      <c r="V507" s="195"/>
      <c r="W507" s="195"/>
      <c r="X507" s="195"/>
      <c r="Y507" s="195"/>
      <c r="Z507" s="195"/>
      <c r="AA507" s="195"/>
      <c r="AB507" s="195"/>
      <c r="AC507" s="195"/>
      <c r="AD507" s="195"/>
      <c r="AE507" s="195"/>
      <c r="AF507" s="195"/>
      <c r="AG507" s="195"/>
      <c r="AH507" s="195"/>
      <c r="AI507" s="195"/>
      <c r="AJ507" s="195"/>
      <c r="AK507" s="195"/>
      <c r="AL507" s="195"/>
      <c r="AM507" s="195"/>
      <c r="AN507" s="195"/>
      <c r="AO507" s="195"/>
      <c r="AP507" s="195"/>
      <c r="AQ507" s="195"/>
      <c r="AR507" s="195"/>
    </row>
  </sheetData>
  <mergeCells count="33">
    <mergeCell ref="A14:A16"/>
    <mergeCell ref="A13:AN13"/>
    <mergeCell ref="C14:C16"/>
    <mergeCell ref="B14:B16"/>
    <mergeCell ref="A6:AO6"/>
    <mergeCell ref="A7:AO7"/>
    <mergeCell ref="AO14:AO16"/>
    <mergeCell ref="H14:I15"/>
    <mergeCell ref="A9:AO9"/>
    <mergeCell ref="AI15:AJ15"/>
    <mergeCell ref="AK15:AL15"/>
    <mergeCell ref="A11:AO11"/>
    <mergeCell ref="AN15:AN16"/>
    <mergeCell ref="AC14:AN14"/>
    <mergeCell ref="K15:O15"/>
    <mergeCell ref="AM15:AM16"/>
    <mergeCell ref="AA14:AB15"/>
    <mergeCell ref="P15:T15"/>
    <mergeCell ref="K14:T14"/>
    <mergeCell ref="A4:AO4"/>
    <mergeCell ref="J14:J16"/>
    <mergeCell ref="AN3:AO3"/>
    <mergeCell ref="A12:AO12"/>
    <mergeCell ref="AC15:AD15"/>
    <mergeCell ref="AE15:AF15"/>
    <mergeCell ref="AG15:AH15"/>
    <mergeCell ref="U15:V15"/>
    <mergeCell ref="Y15:Z15"/>
    <mergeCell ref="U14:Z14"/>
    <mergeCell ref="W15:X15"/>
    <mergeCell ref="D14:D16"/>
    <mergeCell ref="E14:E16"/>
    <mergeCell ref="F14:G15"/>
  </mergeCells>
  <pageMargins left="0.70866141732283472" right="0.70866141732283472" top="0.74803149606299213" bottom="0.74803149606299213" header="0.31496062992125984" footer="0.31496062992125984"/>
  <pageSetup paperSize="8" scale="24" firstPageNumber="2" orientation="landscape" r:id="rId1"/>
</worksheet>
</file>

<file path=xl/worksheets/sheet8.xml><?xml version="1.0" encoding="utf-8"?>
<worksheet xmlns="http://schemas.openxmlformats.org/spreadsheetml/2006/main" xmlns:r="http://schemas.openxmlformats.org/officeDocument/2006/relationships">
  <sheetPr>
    <tabColor theme="0"/>
  </sheetPr>
  <dimension ref="A1:DN35"/>
  <sheetViews>
    <sheetView topLeftCell="S10" zoomScaleNormal="100" workbookViewId="0">
      <selection activeCell="BE20" sqref="A20:XFD35"/>
    </sheetView>
  </sheetViews>
  <sheetFormatPr defaultRowHeight="15.75"/>
  <cols>
    <col min="1" max="1" width="11.625" style="1" customWidth="1"/>
    <col min="2" max="2" width="33.875" style="1" customWidth="1"/>
    <col min="3" max="3" width="20.25" style="1" customWidth="1"/>
    <col min="4" max="4" width="17.625" style="1" customWidth="1"/>
    <col min="5" max="5" width="22" style="1" customWidth="1"/>
    <col min="6" max="6" width="18.875" style="87" customWidth="1"/>
    <col min="7" max="7" width="9.25" style="87" bestFit="1" customWidth="1"/>
    <col min="8" max="12" width="5.75" style="87" bestFit="1" customWidth="1"/>
    <col min="13" max="13" width="17.25" style="87" customWidth="1"/>
    <col min="14" max="14" width="9.25" style="87" bestFit="1" customWidth="1"/>
    <col min="15" max="19" width="5.75" style="87" bestFit="1" customWidth="1"/>
    <col min="20" max="20" width="20" style="1" customWidth="1"/>
    <col min="21" max="21" width="10.625" style="1" customWidth="1"/>
    <col min="22" max="25" width="6" style="1" customWidth="1"/>
    <col min="26" max="26" width="6.625" style="1" customWidth="1"/>
    <col min="27" max="27" width="17.625" style="1" customWidth="1"/>
    <col min="28" max="32" width="6" style="1" customWidth="1"/>
    <col min="33" max="33" width="6.375" style="1" customWidth="1"/>
    <col min="34" max="34" width="18.25" style="1" customWidth="1"/>
    <col min="35" max="35" width="6.875" style="1" customWidth="1"/>
    <col min="36" max="39" width="6" style="1" customWidth="1"/>
    <col min="40" max="40" width="5.125" style="1" customWidth="1"/>
    <col min="41" max="41" width="17" style="1" customWidth="1"/>
    <col min="42" max="46" width="6" style="1" customWidth="1"/>
    <col min="47" max="47" width="5.5" style="1" customWidth="1"/>
    <col min="48" max="48" width="17.875" style="1" customWidth="1"/>
    <col min="49" max="54" width="6" style="1" customWidth="1"/>
    <col min="55" max="55" width="19.25" style="1" customWidth="1"/>
    <col min="56" max="60" width="6" style="1" customWidth="1"/>
    <col min="61" max="61" width="6.25" style="1" customWidth="1"/>
    <col min="62" max="62" width="17.5" style="211" customWidth="1"/>
    <col min="63" max="68" width="6.25" style="211" customWidth="1"/>
    <col min="69" max="69" width="18.125" style="211" customWidth="1"/>
    <col min="70" max="75" width="6.25" style="211" customWidth="1"/>
    <col min="76" max="76" width="19.625" style="211" customWidth="1"/>
    <col min="77" max="82" width="6.25" style="211" customWidth="1"/>
    <col min="83" max="83" width="9.125" style="211" customWidth="1"/>
    <col min="84" max="89" width="6.25" style="211" customWidth="1"/>
    <col min="90" max="90" width="18.75" style="1" customWidth="1"/>
    <col min="91" max="95" width="6" style="1" customWidth="1"/>
    <col min="96" max="96" width="7" style="1" customWidth="1"/>
    <col min="97" max="97" width="17.5" style="1" customWidth="1"/>
    <col min="98" max="101" width="6" style="1" customWidth="1"/>
    <col min="102" max="102" width="6.875" style="1" customWidth="1"/>
    <col min="103" max="103" width="5.75" style="1" customWidth="1"/>
    <col min="104" max="104" width="16.625" style="1" customWidth="1"/>
    <col min="105" max="105" width="4.125" style="1" customWidth="1"/>
    <col min="106" max="106" width="3.75" style="1" customWidth="1"/>
    <col min="107" max="107" width="3.875" style="1" customWidth="1"/>
    <col min="108" max="108" width="4.5" style="1" customWidth="1"/>
    <col min="109" max="109" width="5" style="1" customWidth="1"/>
    <col min="110" max="110" width="5.5" style="1" customWidth="1"/>
    <col min="111" max="111" width="5.75" style="1" customWidth="1"/>
    <col min="112" max="112" width="5.5" style="1" customWidth="1"/>
    <col min="113" max="114" width="5" style="1" customWidth="1"/>
    <col min="115" max="115" width="12.875" style="1" customWidth="1"/>
    <col min="116" max="125" width="5" style="1" customWidth="1"/>
    <col min="126" max="16384" width="9" style="1"/>
  </cols>
  <sheetData>
    <row r="1" spans="1:118" ht="18.75">
      <c r="AB1" s="2"/>
      <c r="AC1" s="2"/>
      <c r="AD1" s="2"/>
      <c r="AE1" s="2"/>
      <c r="AF1" s="2"/>
      <c r="AG1" s="23" t="s">
        <v>331</v>
      </c>
      <c r="AH1" s="2"/>
      <c r="AI1" s="2"/>
      <c r="AJ1" s="2"/>
      <c r="AK1" s="2"/>
      <c r="AL1" s="2"/>
      <c r="AM1" s="2"/>
      <c r="AN1" s="2"/>
      <c r="AO1" s="2"/>
      <c r="AP1" s="2"/>
    </row>
    <row r="2" spans="1:118" ht="18.75">
      <c r="AB2" s="2"/>
      <c r="AC2" s="2"/>
      <c r="AD2" s="2"/>
      <c r="AE2" s="2"/>
      <c r="AF2" s="2"/>
      <c r="AG2" s="14" t="s">
        <v>1</v>
      </c>
      <c r="AH2" s="2"/>
      <c r="AI2" s="2"/>
      <c r="AJ2" s="2"/>
      <c r="AK2" s="2"/>
      <c r="AL2" s="2"/>
      <c r="AM2" s="2"/>
      <c r="AN2" s="2"/>
      <c r="AO2" s="2"/>
      <c r="AP2" s="2"/>
    </row>
    <row r="3" spans="1:118" ht="18.75">
      <c r="AB3" s="348" t="s">
        <v>658</v>
      </c>
      <c r="AC3" s="348"/>
      <c r="AD3" s="348"/>
      <c r="AE3" s="348"/>
      <c r="AF3" s="348"/>
      <c r="AG3" s="348"/>
      <c r="AH3" s="2"/>
      <c r="AI3" s="2"/>
      <c r="AJ3" s="2"/>
      <c r="AK3" s="2"/>
      <c r="AL3" s="2"/>
      <c r="AM3" s="2"/>
      <c r="AN3" s="2"/>
      <c r="AO3" s="2"/>
      <c r="AP3" s="2"/>
    </row>
    <row r="4" spans="1:118">
      <c r="A4" s="427" t="s">
        <v>376</v>
      </c>
      <c r="B4" s="427"/>
      <c r="C4" s="427"/>
      <c r="D4" s="427"/>
      <c r="E4" s="427"/>
      <c r="F4" s="427"/>
      <c r="G4" s="427"/>
      <c r="H4" s="427"/>
      <c r="I4" s="427"/>
      <c r="J4" s="427"/>
      <c r="K4" s="427"/>
      <c r="L4" s="427"/>
      <c r="M4" s="427"/>
      <c r="N4" s="427"/>
      <c r="O4" s="427"/>
      <c r="P4" s="427"/>
      <c r="Q4" s="427"/>
      <c r="R4" s="427"/>
      <c r="S4" s="427"/>
      <c r="T4" s="427"/>
      <c r="U4" s="427"/>
      <c r="V4" s="427"/>
      <c r="W4" s="427"/>
      <c r="X4" s="427"/>
      <c r="Y4" s="427"/>
      <c r="Z4" s="427"/>
      <c r="AA4" s="427"/>
      <c r="AB4" s="427"/>
      <c r="AC4" s="427"/>
      <c r="AD4" s="427"/>
      <c r="AE4" s="427"/>
      <c r="AF4" s="427"/>
      <c r="AG4" s="427"/>
      <c r="AH4" s="87"/>
      <c r="AI4" s="87"/>
      <c r="AJ4" s="87"/>
      <c r="AK4" s="87"/>
      <c r="AL4" s="87"/>
      <c r="AM4" s="87"/>
      <c r="AN4" s="87"/>
      <c r="AO4" s="87"/>
      <c r="AP4" s="87"/>
    </row>
    <row r="5" spans="1:118">
      <c r="A5" s="415"/>
      <c r="B5" s="415"/>
      <c r="C5" s="415"/>
      <c r="D5" s="415"/>
      <c r="E5" s="415"/>
      <c r="F5" s="415"/>
      <c r="G5" s="415"/>
      <c r="H5" s="415"/>
      <c r="I5" s="415"/>
      <c r="J5" s="415"/>
      <c r="K5" s="415"/>
      <c r="L5" s="415"/>
      <c r="M5" s="415"/>
      <c r="N5" s="415"/>
      <c r="O5" s="415"/>
      <c r="P5" s="415"/>
      <c r="Q5" s="415"/>
      <c r="R5" s="415"/>
      <c r="S5" s="415"/>
      <c r="T5" s="415"/>
      <c r="U5" s="415"/>
      <c r="V5" s="415"/>
      <c r="W5" s="415"/>
      <c r="X5" s="415"/>
      <c r="Y5" s="415"/>
      <c r="Z5" s="415"/>
      <c r="AA5" s="415"/>
      <c r="AB5" s="415"/>
      <c r="AC5" s="415"/>
      <c r="AD5" s="415"/>
      <c r="AE5" s="415"/>
      <c r="AF5" s="415"/>
      <c r="AG5" s="415"/>
      <c r="AH5" s="110"/>
      <c r="AI5" s="110"/>
      <c r="AJ5" s="110"/>
      <c r="AK5" s="110"/>
      <c r="AL5" s="110"/>
      <c r="AM5" s="110"/>
      <c r="AN5" s="110"/>
      <c r="AO5" s="110"/>
      <c r="AP5" s="110"/>
      <c r="AQ5" s="110"/>
      <c r="AR5" s="110"/>
      <c r="AS5" s="110"/>
      <c r="AT5" s="110"/>
      <c r="AU5" s="110"/>
      <c r="AV5" s="110"/>
      <c r="AW5" s="110"/>
      <c r="AX5" s="110"/>
      <c r="AY5" s="110"/>
      <c r="AZ5" s="110"/>
      <c r="BA5" s="110"/>
      <c r="BB5" s="110"/>
      <c r="BC5" s="110"/>
      <c r="BD5" s="110"/>
      <c r="BE5" s="110"/>
      <c r="BF5" s="110"/>
      <c r="BG5" s="110"/>
      <c r="BH5" s="110"/>
      <c r="BI5" s="110"/>
      <c r="BJ5" s="212"/>
      <c r="BK5" s="212"/>
      <c r="BL5" s="212"/>
      <c r="BM5" s="212"/>
      <c r="BN5" s="212"/>
      <c r="BO5" s="212"/>
      <c r="BP5" s="212"/>
      <c r="BQ5" s="212"/>
      <c r="BR5" s="212"/>
      <c r="BS5" s="212"/>
      <c r="BT5" s="212"/>
      <c r="BU5" s="212"/>
      <c r="BV5" s="212"/>
      <c r="BW5" s="212"/>
      <c r="BX5" s="212"/>
      <c r="BY5" s="212"/>
      <c r="BZ5" s="212"/>
      <c r="CA5" s="212"/>
      <c r="CB5" s="212"/>
      <c r="CC5" s="212"/>
      <c r="CD5" s="212"/>
      <c r="CE5" s="212"/>
      <c r="CF5" s="212"/>
      <c r="CG5" s="212"/>
      <c r="CH5" s="212"/>
      <c r="CI5" s="212"/>
      <c r="CJ5" s="212"/>
      <c r="CK5" s="212"/>
      <c r="CL5" s="110"/>
      <c r="CM5" s="110"/>
      <c r="CN5" s="110"/>
      <c r="CO5" s="110"/>
      <c r="CP5" s="110"/>
      <c r="CQ5" s="110"/>
      <c r="CR5" s="110"/>
      <c r="CS5" s="110"/>
      <c r="CT5" s="110"/>
      <c r="CU5" s="110"/>
      <c r="CV5" s="110"/>
      <c r="CW5" s="110"/>
      <c r="CX5" s="110"/>
      <c r="CY5" s="110"/>
      <c r="CZ5" s="110"/>
      <c r="DA5" s="87"/>
      <c r="DB5" s="87"/>
    </row>
    <row r="6" spans="1:118" ht="18.75">
      <c r="A6" s="369" t="s">
        <v>779</v>
      </c>
      <c r="B6" s="369"/>
      <c r="C6" s="369"/>
      <c r="D6" s="369"/>
      <c r="E6" s="369"/>
      <c r="F6" s="369"/>
      <c r="G6" s="369"/>
      <c r="H6" s="369"/>
      <c r="I6" s="369"/>
      <c r="J6" s="369"/>
      <c r="K6" s="369"/>
      <c r="L6" s="369"/>
      <c r="M6" s="369"/>
      <c r="N6" s="369"/>
      <c r="O6" s="369"/>
      <c r="P6" s="369"/>
      <c r="Q6" s="369"/>
      <c r="R6" s="369"/>
      <c r="S6" s="369"/>
      <c r="T6" s="369"/>
      <c r="U6" s="369"/>
      <c r="V6" s="369"/>
      <c r="W6" s="369"/>
      <c r="X6" s="369"/>
      <c r="Y6" s="369"/>
      <c r="Z6" s="369"/>
      <c r="AA6" s="369"/>
      <c r="AB6" s="369"/>
      <c r="AC6" s="369"/>
      <c r="AD6" s="369"/>
      <c r="AE6" s="369"/>
      <c r="AF6" s="369"/>
      <c r="AG6" s="369"/>
      <c r="AH6" s="90"/>
      <c r="AI6" s="90"/>
      <c r="AJ6" s="90"/>
      <c r="AK6" s="90"/>
      <c r="AL6" s="90"/>
      <c r="AM6" s="90"/>
      <c r="AN6" s="90"/>
      <c r="AO6" s="90"/>
      <c r="AP6" s="90"/>
      <c r="AQ6" s="90"/>
      <c r="AR6" s="90"/>
      <c r="AS6" s="90"/>
      <c r="AT6" s="90"/>
      <c r="AU6" s="90"/>
      <c r="AV6" s="90"/>
      <c r="AW6" s="90"/>
      <c r="AX6" s="90"/>
      <c r="AY6" s="90"/>
      <c r="AZ6" s="90"/>
      <c r="BA6" s="90"/>
      <c r="BB6" s="90"/>
      <c r="BC6" s="90"/>
      <c r="BD6" s="90"/>
      <c r="BE6" s="90"/>
      <c r="BF6" s="90"/>
      <c r="BG6" s="90"/>
      <c r="BH6" s="90"/>
      <c r="BI6" s="90"/>
      <c r="BJ6" s="90"/>
      <c r="BK6" s="90"/>
      <c r="BL6" s="90"/>
      <c r="BM6" s="90"/>
      <c r="BN6" s="90"/>
      <c r="BO6" s="90"/>
      <c r="BP6" s="90"/>
      <c r="BQ6" s="90"/>
      <c r="BR6" s="90"/>
      <c r="BS6" s="90"/>
      <c r="BT6" s="90"/>
      <c r="BU6" s="90"/>
      <c r="BV6" s="90"/>
      <c r="BW6" s="90"/>
      <c r="BX6" s="90"/>
      <c r="BY6" s="90"/>
      <c r="BZ6" s="90"/>
      <c r="CA6" s="90"/>
      <c r="CB6" s="90"/>
      <c r="CC6" s="90"/>
      <c r="CD6" s="90"/>
      <c r="CE6" s="90"/>
      <c r="CF6" s="90"/>
      <c r="CG6" s="90"/>
      <c r="CH6" s="90"/>
      <c r="CI6" s="90"/>
      <c r="CJ6" s="90"/>
      <c r="CK6" s="90"/>
      <c r="CL6" s="90"/>
      <c r="CM6" s="90"/>
      <c r="CN6" s="90"/>
      <c r="CO6" s="90"/>
      <c r="CP6" s="90"/>
      <c r="CQ6" s="90"/>
      <c r="CR6" s="90"/>
      <c r="CS6" s="90"/>
      <c r="CT6" s="90"/>
      <c r="CU6" s="90"/>
      <c r="CV6" s="90"/>
      <c r="CW6" s="90"/>
      <c r="CX6" s="90"/>
      <c r="CY6" s="90"/>
      <c r="CZ6" s="90"/>
      <c r="DA6" s="90"/>
      <c r="DB6" s="90"/>
      <c r="DC6" s="90"/>
      <c r="DD6" s="90"/>
      <c r="DE6" s="90"/>
      <c r="DF6" s="90"/>
      <c r="DG6" s="90"/>
      <c r="DH6" s="90"/>
      <c r="DI6" s="90"/>
      <c r="DJ6" s="90"/>
      <c r="DK6" s="90"/>
      <c r="DL6" s="90"/>
      <c r="DM6" s="90"/>
      <c r="DN6" s="90"/>
    </row>
    <row r="7" spans="1:118">
      <c r="A7" s="370" t="s">
        <v>299</v>
      </c>
      <c r="B7" s="370"/>
      <c r="C7" s="370"/>
      <c r="D7" s="370"/>
      <c r="E7" s="370"/>
      <c r="F7" s="370"/>
      <c r="G7" s="370"/>
      <c r="H7" s="370"/>
      <c r="I7" s="370"/>
      <c r="J7" s="370"/>
      <c r="K7" s="370"/>
      <c r="L7" s="370"/>
      <c r="M7" s="370"/>
      <c r="N7" s="370"/>
      <c r="O7" s="370"/>
      <c r="P7" s="370"/>
      <c r="Q7" s="370"/>
      <c r="R7" s="370"/>
      <c r="S7" s="370"/>
      <c r="T7" s="370"/>
      <c r="U7" s="370"/>
      <c r="V7" s="370"/>
      <c r="W7" s="370"/>
      <c r="X7" s="370"/>
      <c r="Y7" s="370"/>
      <c r="Z7" s="370"/>
      <c r="AA7" s="370"/>
      <c r="AB7" s="370"/>
      <c r="AC7" s="370"/>
      <c r="AD7" s="370"/>
      <c r="AE7" s="370"/>
      <c r="AF7" s="370"/>
      <c r="AG7" s="370"/>
      <c r="AH7" s="91"/>
      <c r="AI7" s="91"/>
      <c r="AJ7" s="91"/>
      <c r="AK7" s="91"/>
      <c r="AL7" s="91"/>
      <c r="AM7" s="91"/>
      <c r="AN7" s="91"/>
      <c r="AO7" s="91"/>
      <c r="AP7" s="91"/>
      <c r="AQ7" s="91"/>
      <c r="AR7" s="91"/>
      <c r="AS7" s="91"/>
      <c r="AT7" s="91"/>
      <c r="AU7" s="91"/>
      <c r="AV7" s="91"/>
      <c r="AW7" s="91"/>
      <c r="AX7" s="91"/>
      <c r="AY7" s="91"/>
      <c r="AZ7" s="91"/>
      <c r="BA7" s="91"/>
      <c r="BB7" s="91"/>
      <c r="BC7" s="91"/>
      <c r="BD7" s="91"/>
      <c r="BE7" s="91"/>
      <c r="BF7" s="91"/>
      <c r="BG7" s="91"/>
      <c r="BH7" s="91"/>
      <c r="BI7" s="91"/>
      <c r="BJ7" s="91"/>
      <c r="BK7" s="91"/>
      <c r="BL7" s="91"/>
      <c r="BM7" s="91"/>
      <c r="BN7" s="91"/>
      <c r="BO7" s="91"/>
      <c r="BP7" s="91"/>
      <c r="BQ7" s="91"/>
      <c r="BR7" s="91"/>
      <c r="BS7" s="91"/>
      <c r="BT7" s="91"/>
      <c r="BU7" s="91"/>
      <c r="BV7" s="91"/>
      <c r="BW7" s="91"/>
      <c r="BX7" s="91"/>
      <c r="BY7" s="91"/>
      <c r="BZ7" s="91"/>
      <c r="CA7" s="91"/>
      <c r="CB7" s="91"/>
      <c r="CC7" s="91"/>
      <c r="CD7" s="91"/>
      <c r="CE7" s="91"/>
      <c r="CF7" s="91"/>
      <c r="CG7" s="91"/>
      <c r="CH7" s="91"/>
      <c r="CI7" s="91"/>
      <c r="CJ7" s="91"/>
      <c r="CK7" s="91"/>
      <c r="CL7" s="91"/>
      <c r="CM7" s="91"/>
      <c r="CN7" s="91"/>
      <c r="CO7" s="91"/>
      <c r="CP7" s="91"/>
      <c r="CQ7" s="91"/>
      <c r="CR7" s="91"/>
      <c r="CS7" s="91"/>
      <c r="CT7" s="91"/>
      <c r="CU7" s="91"/>
      <c r="CV7" s="91"/>
      <c r="CW7" s="91"/>
      <c r="CX7" s="91"/>
      <c r="CY7" s="91"/>
      <c r="CZ7" s="91"/>
      <c r="DA7" s="91"/>
      <c r="DB7" s="91"/>
      <c r="DC7" s="91"/>
      <c r="DD7" s="91"/>
      <c r="DE7" s="91"/>
      <c r="DF7" s="91"/>
      <c r="DG7" s="91"/>
      <c r="DH7" s="91"/>
      <c r="DI7" s="91"/>
      <c r="DJ7" s="91"/>
      <c r="DK7" s="91"/>
      <c r="DL7" s="91"/>
      <c r="DM7" s="91"/>
    </row>
    <row r="8" spans="1:118">
      <c r="A8" s="370"/>
      <c r="B8" s="370"/>
      <c r="C8" s="370"/>
      <c r="D8" s="370"/>
      <c r="E8" s="370"/>
      <c r="F8" s="370"/>
      <c r="G8" s="370"/>
      <c r="H8" s="370"/>
      <c r="I8" s="370"/>
      <c r="J8" s="370"/>
      <c r="K8" s="370"/>
      <c r="L8" s="370"/>
      <c r="M8" s="370"/>
      <c r="N8" s="370"/>
      <c r="O8" s="370"/>
      <c r="P8" s="370"/>
      <c r="Q8" s="370"/>
      <c r="R8" s="370"/>
      <c r="S8" s="370"/>
      <c r="T8" s="370"/>
      <c r="U8" s="370"/>
      <c r="V8" s="370"/>
      <c r="W8" s="370"/>
      <c r="X8" s="370"/>
      <c r="Y8" s="370"/>
      <c r="Z8" s="370"/>
      <c r="AA8" s="370"/>
      <c r="AB8" s="370"/>
      <c r="AC8" s="370"/>
      <c r="AD8" s="370"/>
      <c r="AE8" s="370"/>
      <c r="AF8" s="370"/>
      <c r="AG8" s="370"/>
      <c r="AH8" s="108"/>
      <c r="AI8" s="108"/>
      <c r="AJ8" s="108"/>
      <c r="AK8" s="108"/>
      <c r="AL8" s="108"/>
      <c r="AM8" s="108"/>
      <c r="AN8" s="108"/>
      <c r="AO8" s="108"/>
      <c r="AP8" s="108"/>
      <c r="AQ8" s="108"/>
      <c r="AR8" s="108"/>
      <c r="AS8" s="108"/>
      <c r="AT8" s="108"/>
      <c r="AU8" s="108"/>
      <c r="AV8" s="108"/>
      <c r="AW8" s="108"/>
      <c r="AX8" s="108"/>
      <c r="AY8" s="108"/>
      <c r="AZ8" s="108"/>
      <c r="BA8" s="108"/>
      <c r="BB8" s="108"/>
      <c r="BC8" s="108"/>
      <c r="BD8" s="108"/>
      <c r="BE8" s="108"/>
      <c r="BF8" s="108"/>
      <c r="BG8" s="108"/>
      <c r="BH8" s="108"/>
      <c r="BI8" s="108"/>
      <c r="BJ8" s="209"/>
      <c r="BK8" s="209"/>
      <c r="BL8" s="209"/>
      <c r="BM8" s="209"/>
      <c r="BN8" s="209"/>
      <c r="BO8" s="209"/>
      <c r="BP8" s="209"/>
      <c r="BQ8" s="209"/>
      <c r="BR8" s="209"/>
      <c r="BS8" s="209"/>
      <c r="BT8" s="209"/>
      <c r="BU8" s="209"/>
      <c r="BV8" s="209"/>
      <c r="BW8" s="209"/>
      <c r="BX8" s="209"/>
      <c r="BY8" s="209"/>
      <c r="BZ8" s="209"/>
      <c r="CA8" s="209"/>
      <c r="CB8" s="209"/>
      <c r="CC8" s="209"/>
      <c r="CD8" s="209"/>
      <c r="CE8" s="209"/>
      <c r="CF8" s="209"/>
      <c r="CG8" s="209"/>
      <c r="CH8" s="209"/>
      <c r="CI8" s="209"/>
      <c r="CJ8" s="209"/>
      <c r="CK8" s="209"/>
      <c r="CL8" s="108"/>
      <c r="CM8" s="108"/>
      <c r="CN8" s="108"/>
      <c r="CO8" s="108"/>
      <c r="CP8" s="108"/>
      <c r="CQ8" s="108"/>
      <c r="CR8" s="108"/>
      <c r="CS8" s="108"/>
      <c r="CT8" s="108"/>
      <c r="CU8" s="108"/>
      <c r="CV8" s="108"/>
      <c r="CW8" s="108"/>
      <c r="CX8" s="108"/>
      <c r="CY8" s="108"/>
      <c r="CZ8" s="108"/>
      <c r="DA8" s="91"/>
      <c r="DB8" s="91"/>
      <c r="DC8" s="91"/>
      <c r="DD8" s="91"/>
      <c r="DE8" s="91"/>
      <c r="DF8" s="91"/>
      <c r="DG8" s="91"/>
      <c r="DH8" s="91"/>
      <c r="DI8" s="91"/>
      <c r="DJ8" s="91"/>
      <c r="DK8" s="91"/>
      <c r="DL8" s="91"/>
      <c r="DM8" s="91"/>
    </row>
    <row r="9" spans="1:118">
      <c r="A9" s="371" t="s">
        <v>827</v>
      </c>
      <c r="B9" s="371"/>
      <c r="C9" s="371"/>
      <c r="D9" s="371"/>
      <c r="E9" s="371"/>
      <c r="F9" s="371"/>
      <c r="G9" s="371"/>
      <c r="H9" s="371"/>
      <c r="I9" s="371"/>
      <c r="J9" s="371"/>
      <c r="K9" s="371"/>
      <c r="L9" s="371"/>
      <c r="M9" s="371"/>
      <c r="N9" s="371"/>
      <c r="O9" s="371"/>
      <c r="P9" s="371"/>
      <c r="Q9" s="371"/>
      <c r="R9" s="371"/>
      <c r="S9" s="371"/>
      <c r="T9" s="371"/>
      <c r="U9" s="371"/>
      <c r="V9" s="371"/>
      <c r="W9" s="371"/>
      <c r="X9" s="371"/>
      <c r="Y9" s="371"/>
      <c r="Z9" s="371"/>
      <c r="AA9" s="371"/>
      <c r="AB9" s="371"/>
      <c r="AC9" s="371"/>
      <c r="AD9" s="371"/>
      <c r="AE9" s="371"/>
      <c r="AF9" s="371"/>
      <c r="AG9" s="371"/>
      <c r="AH9" s="113"/>
      <c r="AI9" s="37"/>
      <c r="AJ9" s="37"/>
      <c r="AK9" s="37"/>
      <c r="AL9" s="37"/>
      <c r="AM9" s="37"/>
      <c r="AN9" s="37"/>
      <c r="AO9" s="37"/>
      <c r="AP9" s="37"/>
      <c r="AQ9" s="37"/>
      <c r="AR9" s="37"/>
      <c r="AS9" s="37"/>
      <c r="AT9" s="37"/>
      <c r="AU9" s="37"/>
      <c r="AV9" s="37"/>
      <c r="AW9" s="37"/>
      <c r="AX9" s="37"/>
      <c r="AY9" s="37"/>
      <c r="AZ9" s="37"/>
      <c r="BA9" s="37"/>
      <c r="BB9" s="37"/>
      <c r="BC9" s="37"/>
      <c r="BD9" s="37"/>
      <c r="BE9" s="37"/>
      <c r="BF9" s="37"/>
      <c r="BG9" s="37"/>
      <c r="BH9" s="37"/>
      <c r="BI9" s="37"/>
      <c r="BJ9" s="37"/>
      <c r="BK9" s="37"/>
      <c r="BL9" s="37"/>
      <c r="BM9" s="37"/>
      <c r="BN9" s="37"/>
      <c r="BO9" s="37"/>
      <c r="BP9" s="37"/>
      <c r="BQ9" s="37"/>
      <c r="BR9" s="37"/>
      <c r="BS9" s="37"/>
      <c r="BT9" s="37"/>
      <c r="BU9" s="37"/>
      <c r="BV9" s="37"/>
      <c r="BW9" s="37"/>
      <c r="BX9" s="37"/>
      <c r="BY9" s="37"/>
      <c r="BZ9" s="37"/>
      <c r="CA9" s="37"/>
      <c r="CB9" s="37"/>
      <c r="CC9" s="37"/>
      <c r="CD9" s="37"/>
      <c r="CE9" s="37"/>
      <c r="CF9" s="37"/>
      <c r="CG9" s="37"/>
      <c r="CH9" s="37"/>
      <c r="CI9" s="37"/>
      <c r="CJ9" s="37"/>
      <c r="CK9" s="37"/>
      <c r="CL9" s="37"/>
      <c r="CM9" s="37"/>
      <c r="CN9" s="37"/>
      <c r="CO9" s="37"/>
      <c r="CP9" s="37"/>
      <c r="CQ9" s="37"/>
      <c r="CR9" s="37"/>
      <c r="CS9" s="37"/>
      <c r="CT9" s="37"/>
      <c r="CU9" s="37"/>
      <c r="CV9" s="37"/>
      <c r="CW9" s="37"/>
      <c r="CX9" s="37"/>
      <c r="CY9" s="37"/>
      <c r="CZ9" s="37"/>
      <c r="DA9" s="2"/>
      <c r="DB9" s="2"/>
    </row>
    <row r="10" spans="1:118">
      <c r="A10" s="415"/>
      <c r="B10" s="415"/>
      <c r="C10" s="415"/>
      <c r="D10" s="415"/>
      <c r="E10" s="415"/>
      <c r="F10" s="415"/>
      <c r="G10" s="415"/>
      <c r="H10" s="415"/>
      <c r="I10" s="415"/>
      <c r="J10" s="415"/>
      <c r="K10" s="415"/>
      <c r="L10" s="415"/>
      <c r="M10" s="415"/>
      <c r="N10" s="415"/>
      <c r="O10" s="415"/>
      <c r="P10" s="415"/>
      <c r="Q10" s="415"/>
      <c r="R10" s="415"/>
      <c r="S10" s="415"/>
      <c r="T10" s="415"/>
      <c r="U10" s="415"/>
      <c r="V10" s="415"/>
      <c r="W10" s="415"/>
      <c r="X10" s="415"/>
      <c r="Y10" s="415"/>
      <c r="Z10" s="415"/>
      <c r="AA10" s="415"/>
      <c r="AB10" s="415"/>
      <c r="AC10" s="415"/>
      <c r="AD10" s="415"/>
      <c r="AE10" s="415"/>
      <c r="AF10" s="415"/>
      <c r="AG10" s="415"/>
      <c r="AH10" s="5"/>
      <c r="AI10" s="5"/>
      <c r="AJ10" s="5"/>
      <c r="AK10" s="5"/>
      <c r="AL10" s="5"/>
      <c r="AM10" s="5"/>
      <c r="AN10" s="5"/>
      <c r="AO10" s="5"/>
      <c r="AP10" s="5"/>
      <c r="AQ10" s="5"/>
      <c r="AR10" s="5"/>
      <c r="AS10" s="5"/>
      <c r="AT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c r="BT10" s="5"/>
      <c r="BU10" s="5"/>
      <c r="BV10" s="5"/>
      <c r="BW10" s="5"/>
      <c r="BX10" s="5"/>
      <c r="BY10" s="5"/>
      <c r="BZ10" s="5"/>
      <c r="CA10" s="5"/>
      <c r="CB10" s="5"/>
      <c r="CC10" s="5"/>
      <c r="CD10" s="5"/>
      <c r="CE10" s="5"/>
      <c r="CF10" s="5"/>
      <c r="CG10" s="5"/>
      <c r="CH10" s="5"/>
      <c r="CI10" s="5"/>
      <c r="CJ10" s="5"/>
      <c r="CK10" s="5"/>
      <c r="CL10" s="5"/>
      <c r="CM10" s="87"/>
      <c r="CN10" s="5"/>
      <c r="CO10" s="87"/>
      <c r="CP10" s="87"/>
      <c r="CQ10" s="87"/>
      <c r="CR10" s="87"/>
      <c r="CS10" s="87"/>
      <c r="CT10" s="87"/>
      <c r="CU10" s="87"/>
      <c r="CV10" s="87"/>
      <c r="CW10" s="87"/>
      <c r="CX10" s="87"/>
      <c r="CY10" s="87"/>
      <c r="CZ10" s="87"/>
      <c r="DA10" s="2"/>
      <c r="DB10" s="2"/>
    </row>
    <row r="11" spans="1:118" ht="28.5" customHeight="1">
      <c r="A11" s="428" t="s">
        <v>778</v>
      </c>
      <c r="B11" s="428"/>
      <c r="C11" s="428"/>
      <c r="D11" s="428"/>
      <c r="E11" s="428"/>
      <c r="F11" s="428"/>
      <c r="G11" s="428"/>
      <c r="H11" s="428"/>
      <c r="I11" s="428"/>
      <c r="J11" s="428"/>
      <c r="K11" s="428"/>
      <c r="L11" s="428"/>
      <c r="M11" s="428"/>
      <c r="N11" s="428"/>
      <c r="O11" s="428"/>
      <c r="P11" s="428"/>
      <c r="Q11" s="428"/>
      <c r="R11" s="428"/>
      <c r="S11" s="428"/>
      <c r="T11" s="428"/>
      <c r="U11" s="428"/>
      <c r="V11" s="428"/>
      <c r="W11" s="428"/>
      <c r="X11" s="428"/>
      <c r="Y11" s="428"/>
      <c r="Z11" s="428"/>
      <c r="AA11" s="428"/>
      <c r="AB11" s="428"/>
      <c r="AC11" s="428"/>
      <c r="AD11" s="428"/>
      <c r="AE11" s="428"/>
      <c r="AF11" s="428"/>
      <c r="AG11" s="428"/>
      <c r="AH11" s="93"/>
      <c r="AI11" s="93"/>
      <c r="AJ11" s="93"/>
      <c r="AK11" s="93"/>
      <c r="AL11" s="93"/>
      <c r="AM11" s="93"/>
      <c r="AN11" s="93"/>
      <c r="AO11" s="93"/>
      <c r="AP11" s="93"/>
      <c r="AQ11" s="93"/>
      <c r="AR11" s="93"/>
      <c r="AS11" s="93"/>
      <c r="AT11" s="93"/>
      <c r="AU11" s="93"/>
      <c r="AV11" s="93"/>
      <c r="AW11" s="93"/>
      <c r="AX11" s="93"/>
      <c r="AY11" s="93"/>
      <c r="AZ11" s="93"/>
      <c r="BA11" s="93"/>
      <c r="BB11" s="93"/>
      <c r="BC11" s="93"/>
      <c r="BD11" s="93"/>
      <c r="BE11" s="93"/>
      <c r="BF11" s="93"/>
      <c r="BG11" s="93"/>
      <c r="BH11" s="93"/>
      <c r="BI11" s="93"/>
      <c r="BJ11" s="93"/>
      <c r="BK11" s="93"/>
      <c r="BL11" s="93"/>
      <c r="BM11" s="93"/>
      <c r="BN11" s="93"/>
      <c r="BO11" s="93"/>
      <c r="BP11" s="93"/>
      <c r="BQ11" s="93"/>
      <c r="BR11" s="93"/>
      <c r="BS11" s="93"/>
      <c r="BT11" s="93"/>
      <c r="BU11" s="93"/>
      <c r="BV11" s="93"/>
      <c r="BW11" s="93"/>
      <c r="BX11" s="93"/>
      <c r="BY11" s="93"/>
      <c r="BZ11" s="93"/>
      <c r="CA11" s="93"/>
      <c r="CB11" s="93"/>
      <c r="CC11" s="93"/>
      <c r="CD11" s="93"/>
      <c r="CE11" s="93"/>
      <c r="CF11" s="93"/>
      <c r="CG11" s="93"/>
      <c r="CH11" s="93"/>
      <c r="CI11" s="93"/>
      <c r="CJ11" s="93"/>
      <c r="CK11" s="93"/>
      <c r="CL11" s="93"/>
      <c r="CM11" s="93"/>
      <c r="CN11" s="93"/>
      <c r="CO11" s="93"/>
      <c r="CP11" s="93"/>
      <c r="CQ11" s="93"/>
      <c r="CR11" s="93"/>
      <c r="CS11" s="93"/>
      <c r="CT11" s="93"/>
      <c r="CU11" s="93"/>
      <c r="CV11" s="93"/>
      <c r="CW11" s="93"/>
      <c r="CX11" s="93"/>
      <c r="CY11" s="93"/>
      <c r="CZ11" s="93"/>
      <c r="DA11" s="70"/>
      <c r="DB11" s="70"/>
      <c r="DC11" s="70"/>
      <c r="DD11" s="70"/>
      <c r="DE11" s="70"/>
      <c r="DF11" s="70"/>
      <c r="DG11" s="70"/>
      <c r="DH11" s="70"/>
      <c r="DI11" s="70"/>
      <c r="DJ11" s="70"/>
      <c r="DK11" s="70"/>
      <c r="DL11" s="70"/>
      <c r="DM11" s="70"/>
    </row>
    <row r="12" spans="1:118">
      <c r="A12" s="429" t="s">
        <v>651</v>
      </c>
      <c r="B12" s="429"/>
      <c r="C12" s="429"/>
      <c r="D12" s="429"/>
      <c r="E12" s="429"/>
      <c r="F12" s="429"/>
      <c r="G12" s="429"/>
      <c r="H12" s="429"/>
      <c r="I12" s="429"/>
      <c r="J12" s="429"/>
      <c r="K12" s="429"/>
      <c r="L12" s="429"/>
      <c r="M12" s="429"/>
      <c r="N12" s="429"/>
      <c r="O12" s="429"/>
      <c r="P12" s="429"/>
      <c r="Q12" s="429"/>
      <c r="R12" s="429"/>
      <c r="S12" s="429"/>
      <c r="T12" s="429"/>
      <c r="U12" s="429"/>
      <c r="V12" s="429"/>
      <c r="W12" s="429"/>
      <c r="X12" s="429"/>
      <c r="Y12" s="429"/>
      <c r="Z12" s="429"/>
      <c r="AA12" s="429"/>
      <c r="AB12" s="429"/>
      <c r="AC12" s="429"/>
      <c r="AD12" s="429"/>
      <c r="AE12" s="429"/>
      <c r="AF12" s="429"/>
      <c r="AG12" s="429"/>
      <c r="AH12" s="94"/>
      <c r="AI12" s="94"/>
      <c r="AJ12" s="94"/>
      <c r="AK12" s="94"/>
      <c r="AL12" s="94"/>
      <c r="AM12" s="94"/>
      <c r="AN12" s="94"/>
      <c r="AO12" s="94"/>
      <c r="AP12" s="94"/>
      <c r="AQ12" s="94"/>
      <c r="AR12" s="94"/>
      <c r="AS12" s="94"/>
      <c r="AT12" s="94"/>
      <c r="AU12" s="94"/>
      <c r="AV12" s="94"/>
      <c r="AW12" s="94"/>
      <c r="AX12" s="94"/>
      <c r="AY12" s="94"/>
      <c r="AZ12" s="94"/>
      <c r="BA12" s="94"/>
      <c r="BB12" s="94"/>
      <c r="BC12" s="94"/>
      <c r="BD12" s="94"/>
      <c r="BE12" s="94"/>
      <c r="BF12" s="94"/>
      <c r="BG12" s="94"/>
      <c r="BH12" s="94"/>
      <c r="BI12" s="94"/>
      <c r="BJ12" s="94"/>
      <c r="BK12" s="94"/>
      <c r="BL12" s="94"/>
      <c r="BM12" s="94"/>
      <c r="BN12" s="94"/>
      <c r="BO12" s="94"/>
      <c r="BP12" s="94"/>
      <c r="BQ12" s="94"/>
      <c r="BR12" s="94"/>
      <c r="BS12" s="94"/>
      <c r="BT12" s="94"/>
      <c r="BU12" s="94"/>
      <c r="BV12" s="94"/>
      <c r="BW12" s="94"/>
      <c r="BX12" s="94"/>
      <c r="BY12" s="94"/>
      <c r="BZ12" s="94"/>
      <c r="CA12" s="94"/>
      <c r="CB12" s="94"/>
      <c r="CC12" s="94"/>
      <c r="CD12" s="94"/>
      <c r="CE12" s="94"/>
      <c r="CF12" s="94"/>
      <c r="CG12" s="94"/>
      <c r="CH12" s="94"/>
      <c r="CI12" s="94"/>
      <c r="CJ12" s="94"/>
      <c r="CK12" s="94"/>
      <c r="CL12" s="94"/>
      <c r="CM12" s="94"/>
      <c r="CN12" s="94"/>
      <c r="CO12" s="94"/>
      <c r="CP12" s="94"/>
      <c r="CQ12" s="94"/>
      <c r="CR12" s="94"/>
      <c r="CS12" s="94"/>
      <c r="CT12" s="94"/>
      <c r="CU12" s="94"/>
      <c r="CV12" s="94"/>
      <c r="CW12" s="94"/>
      <c r="CX12" s="94"/>
      <c r="CY12" s="94"/>
      <c r="CZ12" s="94"/>
      <c r="DA12" s="17"/>
      <c r="DB12" s="17"/>
      <c r="DC12" s="17"/>
      <c r="DD12" s="17"/>
      <c r="DE12" s="17"/>
      <c r="DF12" s="17"/>
      <c r="DG12" s="17"/>
      <c r="DH12" s="17"/>
      <c r="DI12" s="17"/>
      <c r="DJ12" s="17"/>
      <c r="DK12" s="17"/>
      <c r="DL12" s="17"/>
      <c r="DM12" s="17"/>
    </row>
    <row r="13" spans="1:118" ht="15.75" customHeight="1">
      <c r="A13" s="419"/>
      <c r="B13" s="419"/>
      <c r="C13" s="419"/>
      <c r="D13" s="419"/>
      <c r="E13" s="419"/>
      <c r="F13" s="419"/>
      <c r="G13" s="419"/>
      <c r="H13" s="419"/>
      <c r="I13" s="419"/>
      <c r="J13" s="419"/>
      <c r="K13" s="419"/>
      <c r="L13" s="419"/>
      <c r="M13" s="419"/>
      <c r="N13" s="419"/>
      <c r="O13" s="419"/>
      <c r="P13" s="419"/>
      <c r="Q13" s="419"/>
      <c r="R13" s="419"/>
      <c r="S13" s="419"/>
      <c r="T13" s="419"/>
      <c r="U13" s="419"/>
      <c r="V13" s="419"/>
      <c r="W13" s="419"/>
      <c r="X13" s="419"/>
      <c r="Y13" s="419"/>
      <c r="Z13" s="419"/>
      <c r="AA13" s="419"/>
      <c r="AB13" s="419"/>
      <c r="AC13" s="419"/>
      <c r="AD13" s="419"/>
      <c r="AE13" s="419"/>
      <c r="AF13" s="419"/>
      <c r="AG13" s="419"/>
      <c r="AH13" s="419"/>
      <c r="AI13" s="419"/>
      <c r="AJ13" s="419"/>
      <c r="AK13" s="419"/>
      <c r="AL13" s="419"/>
      <c r="AM13" s="419"/>
      <c r="AN13" s="419"/>
      <c r="AO13" s="419"/>
      <c r="AP13" s="419"/>
      <c r="AQ13" s="419"/>
      <c r="AR13" s="419"/>
      <c r="AS13" s="419"/>
      <c r="AT13" s="419"/>
      <c r="AU13" s="419"/>
      <c r="AV13" s="419"/>
      <c r="AW13" s="419"/>
      <c r="AX13" s="419"/>
      <c r="AY13" s="419"/>
      <c r="AZ13" s="419"/>
      <c r="BA13" s="419"/>
      <c r="BB13" s="419"/>
      <c r="BC13" s="419"/>
      <c r="BD13" s="419"/>
      <c r="BE13" s="419"/>
      <c r="BF13" s="419"/>
      <c r="BG13" s="419"/>
      <c r="BH13" s="419"/>
      <c r="BI13" s="419"/>
      <c r="BJ13" s="419"/>
      <c r="BK13" s="419"/>
      <c r="BL13" s="419"/>
      <c r="BM13" s="419"/>
      <c r="BN13" s="419"/>
      <c r="BO13" s="419"/>
      <c r="BP13" s="419"/>
      <c r="BQ13" s="419"/>
      <c r="BR13" s="419"/>
      <c r="BS13" s="419"/>
      <c r="BT13" s="419"/>
      <c r="BU13" s="419"/>
      <c r="BV13" s="419"/>
      <c r="BW13" s="419"/>
      <c r="BX13" s="419"/>
      <c r="BY13" s="419"/>
      <c r="BZ13" s="419"/>
      <c r="CA13" s="419"/>
      <c r="CB13" s="419"/>
      <c r="CC13" s="419"/>
      <c r="CD13" s="419"/>
      <c r="CE13" s="419"/>
      <c r="CF13" s="419"/>
      <c r="CG13" s="419"/>
      <c r="CH13" s="419"/>
      <c r="CI13" s="419"/>
      <c r="CJ13" s="419"/>
      <c r="CK13" s="419"/>
      <c r="CL13" s="419"/>
      <c r="CM13" s="419"/>
      <c r="CN13" s="419"/>
      <c r="CO13" s="419"/>
      <c r="CP13" s="419"/>
      <c r="CQ13" s="419"/>
      <c r="CR13" s="419"/>
      <c r="CS13" s="419"/>
      <c r="CT13" s="419"/>
      <c r="CU13" s="419"/>
      <c r="CV13" s="419"/>
      <c r="CW13" s="419"/>
      <c r="CX13" s="419"/>
      <c r="CY13" s="41"/>
      <c r="CZ13" s="12"/>
      <c r="DA13" s="12"/>
      <c r="DB13" s="12"/>
      <c r="DC13" s="12"/>
      <c r="DD13" s="12"/>
      <c r="DE13" s="12"/>
      <c r="DF13" s="12"/>
      <c r="DG13" s="12"/>
      <c r="DH13" s="12"/>
      <c r="DI13" s="12"/>
      <c r="DJ13" s="12"/>
      <c r="DK13" s="12"/>
    </row>
    <row r="14" spans="1:118" ht="31.5" customHeight="1">
      <c r="A14" s="416" t="s">
        <v>167</v>
      </c>
      <c r="B14" s="416" t="s">
        <v>31</v>
      </c>
      <c r="C14" s="416" t="s">
        <v>4</v>
      </c>
      <c r="D14" s="426" t="s">
        <v>298</v>
      </c>
      <c r="E14" s="426"/>
      <c r="F14" s="420" t="s">
        <v>828</v>
      </c>
      <c r="G14" s="421"/>
      <c r="H14" s="421"/>
      <c r="I14" s="421"/>
      <c r="J14" s="421"/>
      <c r="K14" s="421"/>
      <c r="L14" s="421"/>
      <c r="M14" s="421"/>
      <c r="N14" s="421"/>
      <c r="O14" s="421"/>
      <c r="P14" s="421"/>
      <c r="Q14" s="421"/>
      <c r="R14" s="421"/>
      <c r="S14" s="422"/>
      <c r="T14" s="408" t="s">
        <v>300</v>
      </c>
      <c r="U14" s="408"/>
      <c r="V14" s="408"/>
      <c r="W14" s="408"/>
      <c r="X14" s="408"/>
      <c r="Y14" s="408"/>
      <c r="Z14" s="408"/>
      <c r="AA14" s="408"/>
      <c r="AB14" s="408"/>
      <c r="AC14" s="408"/>
      <c r="AD14" s="408"/>
      <c r="AE14" s="408"/>
      <c r="AF14" s="408"/>
      <c r="AG14" s="408"/>
      <c r="AH14" s="408" t="s">
        <v>300</v>
      </c>
      <c r="AI14" s="408"/>
      <c r="AJ14" s="408"/>
      <c r="AK14" s="408"/>
      <c r="AL14" s="408"/>
      <c r="AM14" s="408"/>
      <c r="AN14" s="408"/>
      <c r="AO14" s="408"/>
      <c r="AP14" s="408"/>
      <c r="AQ14" s="408"/>
      <c r="AR14" s="408"/>
      <c r="AS14" s="408"/>
      <c r="AT14" s="408"/>
      <c r="AU14" s="408"/>
      <c r="AV14" s="408"/>
      <c r="AW14" s="408"/>
      <c r="AX14" s="408"/>
      <c r="AY14" s="408"/>
      <c r="AZ14" s="408"/>
      <c r="BA14" s="408"/>
      <c r="BB14" s="408"/>
      <c r="BC14" s="408"/>
      <c r="BD14" s="408"/>
      <c r="BE14" s="408"/>
      <c r="BF14" s="408"/>
      <c r="BG14" s="408"/>
      <c r="BH14" s="408"/>
      <c r="BI14" s="408"/>
      <c r="BJ14" s="408"/>
      <c r="BK14" s="408"/>
      <c r="BL14" s="408"/>
      <c r="BM14" s="408"/>
      <c r="BN14" s="408"/>
      <c r="BO14" s="408"/>
      <c r="BP14" s="408"/>
      <c r="BQ14" s="408"/>
      <c r="BR14" s="408"/>
      <c r="BS14" s="408"/>
      <c r="BT14" s="408"/>
      <c r="BU14" s="408"/>
      <c r="BV14" s="408"/>
      <c r="BW14" s="408"/>
      <c r="BX14" s="408"/>
      <c r="BY14" s="408"/>
      <c r="BZ14" s="408"/>
      <c r="CA14" s="408"/>
      <c r="CB14" s="408"/>
      <c r="CC14" s="408"/>
      <c r="CD14" s="408"/>
      <c r="CE14" s="408"/>
      <c r="CF14" s="408"/>
      <c r="CG14" s="408"/>
      <c r="CH14" s="408"/>
      <c r="CI14" s="408"/>
      <c r="CJ14" s="408"/>
      <c r="CK14" s="408"/>
      <c r="CL14" s="408"/>
      <c r="CM14" s="408"/>
      <c r="CN14" s="408"/>
      <c r="CO14" s="408"/>
      <c r="CP14" s="408"/>
      <c r="CQ14" s="408"/>
      <c r="CR14" s="408"/>
      <c r="CS14" s="408"/>
      <c r="CT14" s="408"/>
      <c r="CU14" s="408"/>
      <c r="CV14" s="408"/>
      <c r="CW14" s="408"/>
      <c r="CX14" s="408"/>
      <c r="CY14" s="408"/>
      <c r="CZ14" s="416" t="s">
        <v>164</v>
      </c>
      <c r="DA14" s="13"/>
      <c r="DB14" s="13"/>
      <c r="DC14" s="13"/>
      <c r="DD14" s="13"/>
      <c r="DE14" s="13"/>
      <c r="DF14" s="13"/>
      <c r="DG14" s="13"/>
      <c r="DH14" s="13"/>
      <c r="DI14" s="13"/>
      <c r="DJ14" s="13"/>
      <c r="DK14" s="13"/>
    </row>
    <row r="15" spans="1:118" ht="44.25" customHeight="1">
      <c r="A15" s="417"/>
      <c r="B15" s="417"/>
      <c r="C15" s="417"/>
      <c r="D15" s="426"/>
      <c r="E15" s="426"/>
      <c r="F15" s="423"/>
      <c r="G15" s="424"/>
      <c r="H15" s="424"/>
      <c r="I15" s="424"/>
      <c r="J15" s="424"/>
      <c r="K15" s="424"/>
      <c r="L15" s="424"/>
      <c r="M15" s="424"/>
      <c r="N15" s="424"/>
      <c r="O15" s="424"/>
      <c r="P15" s="424"/>
      <c r="Q15" s="424"/>
      <c r="R15" s="424"/>
      <c r="S15" s="425"/>
      <c r="T15" s="409" t="s">
        <v>785</v>
      </c>
      <c r="U15" s="410"/>
      <c r="V15" s="410"/>
      <c r="W15" s="410"/>
      <c r="X15" s="410"/>
      <c r="Y15" s="410"/>
      <c r="Z15" s="410"/>
      <c r="AA15" s="410"/>
      <c r="AB15" s="410"/>
      <c r="AC15" s="410"/>
      <c r="AD15" s="410"/>
      <c r="AE15" s="410"/>
      <c r="AF15" s="410"/>
      <c r="AG15" s="411"/>
      <c r="AH15" s="409" t="s">
        <v>796</v>
      </c>
      <c r="AI15" s="410"/>
      <c r="AJ15" s="410"/>
      <c r="AK15" s="410"/>
      <c r="AL15" s="410"/>
      <c r="AM15" s="410"/>
      <c r="AN15" s="410"/>
      <c r="AO15" s="410"/>
      <c r="AP15" s="410"/>
      <c r="AQ15" s="410"/>
      <c r="AR15" s="410"/>
      <c r="AS15" s="410"/>
      <c r="AT15" s="410"/>
      <c r="AU15" s="411"/>
      <c r="AV15" s="409" t="s">
        <v>797</v>
      </c>
      <c r="AW15" s="410"/>
      <c r="AX15" s="410"/>
      <c r="AY15" s="410"/>
      <c r="AZ15" s="410"/>
      <c r="BA15" s="410"/>
      <c r="BB15" s="410"/>
      <c r="BC15" s="410"/>
      <c r="BD15" s="410"/>
      <c r="BE15" s="410"/>
      <c r="BF15" s="410"/>
      <c r="BG15" s="410"/>
      <c r="BH15" s="410"/>
      <c r="BI15" s="411"/>
      <c r="BJ15" s="409" t="s">
        <v>788</v>
      </c>
      <c r="BK15" s="410"/>
      <c r="BL15" s="410"/>
      <c r="BM15" s="410"/>
      <c r="BN15" s="410"/>
      <c r="BO15" s="410"/>
      <c r="BP15" s="410"/>
      <c r="BQ15" s="410"/>
      <c r="BR15" s="410"/>
      <c r="BS15" s="410"/>
      <c r="BT15" s="410"/>
      <c r="BU15" s="410"/>
      <c r="BV15" s="410"/>
      <c r="BW15" s="411"/>
      <c r="BX15" s="409" t="s">
        <v>789</v>
      </c>
      <c r="BY15" s="410"/>
      <c r="BZ15" s="410"/>
      <c r="CA15" s="410"/>
      <c r="CB15" s="410"/>
      <c r="CC15" s="410"/>
      <c r="CD15" s="410"/>
      <c r="CE15" s="410"/>
      <c r="CF15" s="410"/>
      <c r="CG15" s="410"/>
      <c r="CH15" s="410"/>
      <c r="CI15" s="410"/>
      <c r="CJ15" s="410"/>
      <c r="CK15" s="411"/>
      <c r="CL15" s="426" t="s">
        <v>3</v>
      </c>
      <c r="CM15" s="426"/>
      <c r="CN15" s="426"/>
      <c r="CO15" s="426"/>
      <c r="CP15" s="426"/>
      <c r="CQ15" s="426"/>
      <c r="CR15" s="426"/>
      <c r="CS15" s="426"/>
      <c r="CT15" s="426"/>
      <c r="CU15" s="426"/>
      <c r="CV15" s="426"/>
      <c r="CW15" s="426"/>
      <c r="CX15" s="426"/>
      <c r="CY15" s="426"/>
      <c r="CZ15" s="417"/>
    </row>
    <row r="16" spans="1:118" ht="51" customHeight="1">
      <c r="A16" s="417"/>
      <c r="B16" s="417"/>
      <c r="C16" s="417"/>
      <c r="D16" s="426"/>
      <c r="E16" s="426"/>
      <c r="F16" s="409" t="s">
        <v>162</v>
      </c>
      <c r="G16" s="410"/>
      <c r="H16" s="410"/>
      <c r="I16" s="410"/>
      <c r="J16" s="410"/>
      <c r="K16" s="410"/>
      <c r="L16" s="410"/>
      <c r="M16" s="412" t="s">
        <v>394</v>
      </c>
      <c r="N16" s="413"/>
      <c r="O16" s="413"/>
      <c r="P16" s="413"/>
      <c r="Q16" s="413"/>
      <c r="R16" s="413"/>
      <c r="S16" s="414"/>
      <c r="T16" s="409" t="s">
        <v>19</v>
      </c>
      <c r="U16" s="410"/>
      <c r="V16" s="410"/>
      <c r="W16" s="410"/>
      <c r="X16" s="410"/>
      <c r="Y16" s="410"/>
      <c r="Z16" s="410"/>
      <c r="AA16" s="412" t="s">
        <v>394</v>
      </c>
      <c r="AB16" s="413"/>
      <c r="AC16" s="413"/>
      <c r="AD16" s="413"/>
      <c r="AE16" s="413"/>
      <c r="AF16" s="413"/>
      <c r="AG16" s="414"/>
      <c r="AH16" s="409" t="s">
        <v>19</v>
      </c>
      <c r="AI16" s="410"/>
      <c r="AJ16" s="410"/>
      <c r="AK16" s="410"/>
      <c r="AL16" s="410"/>
      <c r="AM16" s="410"/>
      <c r="AN16" s="410"/>
      <c r="AO16" s="412" t="s">
        <v>394</v>
      </c>
      <c r="AP16" s="413"/>
      <c r="AQ16" s="413"/>
      <c r="AR16" s="413"/>
      <c r="AS16" s="413"/>
      <c r="AT16" s="413"/>
      <c r="AU16" s="414"/>
      <c r="AV16" s="409" t="s">
        <v>19</v>
      </c>
      <c r="AW16" s="410"/>
      <c r="AX16" s="410"/>
      <c r="AY16" s="410"/>
      <c r="AZ16" s="410"/>
      <c r="BA16" s="410"/>
      <c r="BB16" s="410"/>
      <c r="BC16" s="412" t="s">
        <v>394</v>
      </c>
      <c r="BD16" s="413"/>
      <c r="BE16" s="413"/>
      <c r="BF16" s="413"/>
      <c r="BG16" s="413"/>
      <c r="BH16" s="413"/>
      <c r="BI16" s="414"/>
      <c r="BJ16" s="409" t="s">
        <v>19</v>
      </c>
      <c r="BK16" s="410"/>
      <c r="BL16" s="410"/>
      <c r="BM16" s="410"/>
      <c r="BN16" s="410"/>
      <c r="BO16" s="410"/>
      <c r="BP16" s="410"/>
      <c r="BQ16" s="412" t="s">
        <v>394</v>
      </c>
      <c r="BR16" s="413"/>
      <c r="BS16" s="413"/>
      <c r="BT16" s="413"/>
      <c r="BU16" s="413"/>
      <c r="BV16" s="413"/>
      <c r="BW16" s="414"/>
      <c r="BX16" s="409" t="s">
        <v>19</v>
      </c>
      <c r="BY16" s="410"/>
      <c r="BZ16" s="410"/>
      <c r="CA16" s="410"/>
      <c r="CB16" s="410"/>
      <c r="CC16" s="410"/>
      <c r="CD16" s="410"/>
      <c r="CE16" s="412" t="s">
        <v>394</v>
      </c>
      <c r="CF16" s="413"/>
      <c r="CG16" s="413"/>
      <c r="CH16" s="413"/>
      <c r="CI16" s="413"/>
      <c r="CJ16" s="413"/>
      <c r="CK16" s="414"/>
      <c r="CL16" s="409" t="s">
        <v>19</v>
      </c>
      <c r="CM16" s="410"/>
      <c r="CN16" s="410"/>
      <c r="CO16" s="410"/>
      <c r="CP16" s="410"/>
      <c r="CQ16" s="410"/>
      <c r="CR16" s="410"/>
      <c r="CS16" s="412" t="s">
        <v>163</v>
      </c>
      <c r="CT16" s="413"/>
      <c r="CU16" s="413"/>
      <c r="CV16" s="413"/>
      <c r="CW16" s="413"/>
      <c r="CX16" s="413"/>
      <c r="CY16" s="414"/>
      <c r="CZ16" s="417"/>
    </row>
    <row r="17" spans="1:104" ht="37.5" customHeight="1">
      <c r="A17" s="417"/>
      <c r="B17" s="417"/>
      <c r="C17" s="417"/>
      <c r="D17" s="426" t="s">
        <v>390</v>
      </c>
      <c r="E17" s="426" t="s">
        <v>163</v>
      </c>
      <c r="F17" s="120" t="s">
        <v>56</v>
      </c>
      <c r="G17" s="408" t="s">
        <v>55</v>
      </c>
      <c r="H17" s="408"/>
      <c r="I17" s="408"/>
      <c r="J17" s="408"/>
      <c r="K17" s="408"/>
      <c r="L17" s="408"/>
      <c r="M17" s="120" t="s">
        <v>56</v>
      </c>
      <c r="N17" s="408" t="s">
        <v>55</v>
      </c>
      <c r="O17" s="408"/>
      <c r="P17" s="408"/>
      <c r="Q17" s="408"/>
      <c r="R17" s="408"/>
      <c r="S17" s="408"/>
      <c r="T17" s="120" t="s">
        <v>56</v>
      </c>
      <c r="U17" s="408" t="s">
        <v>55</v>
      </c>
      <c r="V17" s="408"/>
      <c r="W17" s="408"/>
      <c r="X17" s="408"/>
      <c r="Y17" s="408"/>
      <c r="Z17" s="408"/>
      <c r="AA17" s="120" t="s">
        <v>56</v>
      </c>
      <c r="AB17" s="408" t="s">
        <v>55</v>
      </c>
      <c r="AC17" s="408"/>
      <c r="AD17" s="408"/>
      <c r="AE17" s="408"/>
      <c r="AF17" s="408"/>
      <c r="AG17" s="408"/>
      <c r="AH17" s="120" t="s">
        <v>56</v>
      </c>
      <c r="AI17" s="408" t="s">
        <v>55</v>
      </c>
      <c r="AJ17" s="408"/>
      <c r="AK17" s="408"/>
      <c r="AL17" s="408"/>
      <c r="AM17" s="408"/>
      <c r="AN17" s="408"/>
      <c r="AO17" s="120" t="s">
        <v>56</v>
      </c>
      <c r="AP17" s="408" t="s">
        <v>55</v>
      </c>
      <c r="AQ17" s="408"/>
      <c r="AR17" s="408"/>
      <c r="AS17" s="408"/>
      <c r="AT17" s="408"/>
      <c r="AU17" s="408"/>
      <c r="AV17" s="120" t="s">
        <v>56</v>
      </c>
      <c r="AW17" s="408" t="s">
        <v>55</v>
      </c>
      <c r="AX17" s="408"/>
      <c r="AY17" s="408"/>
      <c r="AZ17" s="408"/>
      <c r="BA17" s="408"/>
      <c r="BB17" s="408"/>
      <c r="BC17" s="120" t="s">
        <v>56</v>
      </c>
      <c r="BD17" s="408" t="s">
        <v>55</v>
      </c>
      <c r="BE17" s="408"/>
      <c r="BF17" s="408"/>
      <c r="BG17" s="408"/>
      <c r="BH17" s="408"/>
      <c r="BI17" s="408"/>
      <c r="BJ17" s="213" t="s">
        <v>56</v>
      </c>
      <c r="BK17" s="408" t="s">
        <v>55</v>
      </c>
      <c r="BL17" s="408"/>
      <c r="BM17" s="408"/>
      <c r="BN17" s="408"/>
      <c r="BO17" s="408"/>
      <c r="BP17" s="408"/>
      <c r="BQ17" s="213" t="s">
        <v>56</v>
      </c>
      <c r="BR17" s="408" t="s">
        <v>55</v>
      </c>
      <c r="BS17" s="408"/>
      <c r="BT17" s="408"/>
      <c r="BU17" s="408"/>
      <c r="BV17" s="408"/>
      <c r="BW17" s="408"/>
      <c r="BX17" s="213" t="s">
        <v>56</v>
      </c>
      <c r="BY17" s="408" t="s">
        <v>55</v>
      </c>
      <c r="BZ17" s="408"/>
      <c r="CA17" s="408"/>
      <c r="CB17" s="408"/>
      <c r="CC17" s="408"/>
      <c r="CD17" s="408"/>
      <c r="CE17" s="213" t="s">
        <v>56</v>
      </c>
      <c r="CF17" s="408" t="s">
        <v>55</v>
      </c>
      <c r="CG17" s="408"/>
      <c r="CH17" s="408"/>
      <c r="CI17" s="408"/>
      <c r="CJ17" s="408"/>
      <c r="CK17" s="408"/>
      <c r="CL17" s="120" t="s">
        <v>56</v>
      </c>
      <c r="CM17" s="408" t="s">
        <v>55</v>
      </c>
      <c r="CN17" s="408"/>
      <c r="CO17" s="408"/>
      <c r="CP17" s="408"/>
      <c r="CQ17" s="408"/>
      <c r="CR17" s="408"/>
      <c r="CS17" s="120" t="s">
        <v>56</v>
      </c>
      <c r="CT17" s="408" t="s">
        <v>55</v>
      </c>
      <c r="CU17" s="408"/>
      <c r="CV17" s="408"/>
      <c r="CW17" s="408"/>
      <c r="CX17" s="408"/>
      <c r="CY17" s="408"/>
      <c r="CZ17" s="417"/>
    </row>
    <row r="18" spans="1:104" ht="66" customHeight="1">
      <c r="A18" s="418"/>
      <c r="B18" s="418"/>
      <c r="C18" s="418"/>
      <c r="D18" s="426"/>
      <c r="E18" s="426"/>
      <c r="F18" s="86" t="s">
        <v>24</v>
      </c>
      <c r="G18" s="86" t="s">
        <v>24</v>
      </c>
      <c r="H18" s="82" t="s">
        <v>5</v>
      </c>
      <c r="I18" s="82" t="s">
        <v>6</v>
      </c>
      <c r="J18" s="82" t="s">
        <v>255</v>
      </c>
      <c r="K18" s="82" t="s">
        <v>2</v>
      </c>
      <c r="L18" s="82" t="s">
        <v>145</v>
      </c>
      <c r="M18" s="86" t="s">
        <v>24</v>
      </c>
      <c r="N18" s="86" t="s">
        <v>24</v>
      </c>
      <c r="O18" s="82" t="s">
        <v>5</v>
      </c>
      <c r="P18" s="82" t="s">
        <v>6</v>
      </c>
      <c r="Q18" s="82" t="s">
        <v>255</v>
      </c>
      <c r="R18" s="82" t="s">
        <v>2</v>
      </c>
      <c r="S18" s="82" t="s">
        <v>145</v>
      </c>
      <c r="T18" s="86" t="s">
        <v>24</v>
      </c>
      <c r="U18" s="86" t="s">
        <v>24</v>
      </c>
      <c r="V18" s="82" t="s">
        <v>5</v>
      </c>
      <c r="W18" s="82" t="s">
        <v>6</v>
      </c>
      <c r="X18" s="82" t="s">
        <v>255</v>
      </c>
      <c r="Y18" s="82" t="s">
        <v>2</v>
      </c>
      <c r="Z18" s="82" t="s">
        <v>919</v>
      </c>
      <c r="AA18" s="86" t="s">
        <v>24</v>
      </c>
      <c r="AB18" s="86" t="s">
        <v>24</v>
      </c>
      <c r="AC18" s="82" t="s">
        <v>5</v>
      </c>
      <c r="AD18" s="82" t="s">
        <v>6</v>
      </c>
      <c r="AE18" s="82" t="s">
        <v>255</v>
      </c>
      <c r="AF18" s="82" t="s">
        <v>2</v>
      </c>
      <c r="AG18" s="82" t="s">
        <v>145</v>
      </c>
      <c r="AH18" s="86" t="s">
        <v>24</v>
      </c>
      <c r="AI18" s="86" t="s">
        <v>24</v>
      </c>
      <c r="AJ18" s="82" t="s">
        <v>5</v>
      </c>
      <c r="AK18" s="82" t="s">
        <v>6</v>
      </c>
      <c r="AL18" s="82" t="s">
        <v>255</v>
      </c>
      <c r="AM18" s="82" t="s">
        <v>2</v>
      </c>
      <c r="AN18" s="82" t="s">
        <v>919</v>
      </c>
      <c r="AO18" s="86" t="s">
        <v>24</v>
      </c>
      <c r="AP18" s="86" t="s">
        <v>24</v>
      </c>
      <c r="AQ18" s="82" t="s">
        <v>5</v>
      </c>
      <c r="AR18" s="82" t="s">
        <v>6</v>
      </c>
      <c r="AS18" s="82" t="s">
        <v>255</v>
      </c>
      <c r="AT18" s="82" t="s">
        <v>2</v>
      </c>
      <c r="AU18" s="82" t="s">
        <v>145</v>
      </c>
      <c r="AV18" s="86" t="s">
        <v>24</v>
      </c>
      <c r="AW18" s="86" t="s">
        <v>24</v>
      </c>
      <c r="AX18" s="82" t="s">
        <v>5</v>
      </c>
      <c r="AY18" s="82" t="s">
        <v>6</v>
      </c>
      <c r="AZ18" s="82" t="s">
        <v>255</v>
      </c>
      <c r="BA18" s="82" t="s">
        <v>2</v>
      </c>
      <c r="BB18" s="82" t="s">
        <v>919</v>
      </c>
      <c r="BC18" s="86" t="s">
        <v>24</v>
      </c>
      <c r="BD18" s="86" t="s">
        <v>24</v>
      </c>
      <c r="BE18" s="82" t="s">
        <v>5</v>
      </c>
      <c r="BF18" s="82" t="s">
        <v>6</v>
      </c>
      <c r="BG18" s="82" t="s">
        <v>255</v>
      </c>
      <c r="BH18" s="82" t="s">
        <v>2</v>
      </c>
      <c r="BI18" s="82" t="s">
        <v>145</v>
      </c>
      <c r="BJ18" s="210" t="s">
        <v>24</v>
      </c>
      <c r="BK18" s="210" t="s">
        <v>24</v>
      </c>
      <c r="BL18" s="82" t="s">
        <v>5</v>
      </c>
      <c r="BM18" s="82" t="s">
        <v>6</v>
      </c>
      <c r="BN18" s="82" t="s">
        <v>255</v>
      </c>
      <c r="BO18" s="82" t="s">
        <v>2</v>
      </c>
      <c r="BP18" s="82" t="s">
        <v>919</v>
      </c>
      <c r="BQ18" s="210" t="s">
        <v>24</v>
      </c>
      <c r="BR18" s="210" t="s">
        <v>24</v>
      </c>
      <c r="BS18" s="82" t="s">
        <v>5</v>
      </c>
      <c r="BT18" s="82" t="s">
        <v>6</v>
      </c>
      <c r="BU18" s="82" t="s">
        <v>255</v>
      </c>
      <c r="BV18" s="82" t="s">
        <v>2</v>
      </c>
      <c r="BW18" s="82" t="s">
        <v>145</v>
      </c>
      <c r="BX18" s="210" t="s">
        <v>24</v>
      </c>
      <c r="BY18" s="210" t="s">
        <v>24</v>
      </c>
      <c r="BZ18" s="82" t="s">
        <v>5</v>
      </c>
      <c r="CA18" s="82" t="s">
        <v>6</v>
      </c>
      <c r="CB18" s="82" t="s">
        <v>255</v>
      </c>
      <c r="CC18" s="82" t="s">
        <v>2</v>
      </c>
      <c r="CD18" s="82" t="s">
        <v>919</v>
      </c>
      <c r="CE18" s="210" t="s">
        <v>24</v>
      </c>
      <c r="CF18" s="210" t="s">
        <v>24</v>
      </c>
      <c r="CG18" s="82" t="s">
        <v>5</v>
      </c>
      <c r="CH18" s="82" t="s">
        <v>6</v>
      </c>
      <c r="CI18" s="82" t="s">
        <v>255</v>
      </c>
      <c r="CJ18" s="82" t="s">
        <v>2</v>
      </c>
      <c r="CK18" s="82" t="s">
        <v>145</v>
      </c>
      <c r="CL18" s="86" t="s">
        <v>24</v>
      </c>
      <c r="CM18" s="86" t="s">
        <v>24</v>
      </c>
      <c r="CN18" s="82" t="s">
        <v>5</v>
      </c>
      <c r="CO18" s="82" t="s">
        <v>6</v>
      </c>
      <c r="CP18" s="82" t="s">
        <v>255</v>
      </c>
      <c r="CQ18" s="82" t="s">
        <v>2</v>
      </c>
      <c r="CR18" s="82" t="s">
        <v>919</v>
      </c>
      <c r="CS18" s="86" t="s">
        <v>24</v>
      </c>
      <c r="CT18" s="86" t="s">
        <v>24</v>
      </c>
      <c r="CU18" s="82" t="s">
        <v>5</v>
      </c>
      <c r="CV18" s="82" t="s">
        <v>6</v>
      </c>
      <c r="CW18" s="82" t="s">
        <v>255</v>
      </c>
      <c r="CX18" s="82" t="s">
        <v>2</v>
      </c>
      <c r="CY18" s="82" t="s">
        <v>145</v>
      </c>
      <c r="CZ18" s="418"/>
    </row>
    <row r="19" spans="1:104">
      <c r="A19" s="145">
        <v>1</v>
      </c>
      <c r="B19" s="145">
        <v>2</v>
      </c>
      <c r="C19" s="145">
        <v>3</v>
      </c>
      <c r="D19" s="145">
        <v>4</v>
      </c>
      <c r="E19" s="145">
        <v>5</v>
      </c>
      <c r="F19" s="143" t="s">
        <v>239</v>
      </c>
      <c r="G19" s="143" t="s">
        <v>240</v>
      </c>
      <c r="H19" s="143" t="s">
        <v>241</v>
      </c>
      <c r="I19" s="143" t="s">
        <v>242</v>
      </c>
      <c r="J19" s="143" t="s">
        <v>243</v>
      </c>
      <c r="K19" s="143" t="s">
        <v>244</v>
      </c>
      <c r="L19" s="143" t="s">
        <v>245</v>
      </c>
      <c r="M19" s="143" t="s">
        <v>246</v>
      </c>
      <c r="N19" s="143" t="s">
        <v>247</v>
      </c>
      <c r="O19" s="143" t="s">
        <v>248</v>
      </c>
      <c r="P19" s="143" t="s">
        <v>249</v>
      </c>
      <c r="Q19" s="143" t="s">
        <v>250</v>
      </c>
      <c r="R19" s="143" t="s">
        <v>251</v>
      </c>
      <c r="S19" s="143" t="s">
        <v>252</v>
      </c>
      <c r="T19" s="143" t="s">
        <v>284</v>
      </c>
      <c r="U19" s="143" t="s">
        <v>285</v>
      </c>
      <c r="V19" s="143" t="s">
        <v>286</v>
      </c>
      <c r="W19" s="143" t="s">
        <v>287</v>
      </c>
      <c r="X19" s="143" t="s">
        <v>288</v>
      </c>
      <c r="Y19" s="143" t="s">
        <v>289</v>
      </c>
      <c r="Z19" s="143" t="s">
        <v>290</v>
      </c>
      <c r="AA19" s="143" t="s">
        <v>291</v>
      </c>
      <c r="AB19" s="143" t="s">
        <v>292</v>
      </c>
      <c r="AC19" s="143" t="s">
        <v>293</v>
      </c>
      <c r="AD19" s="143" t="s">
        <v>294</v>
      </c>
      <c r="AE19" s="143" t="s">
        <v>295</v>
      </c>
      <c r="AF19" s="143" t="s">
        <v>296</v>
      </c>
      <c r="AG19" s="143" t="s">
        <v>297</v>
      </c>
      <c r="AH19" s="143" t="s">
        <v>434</v>
      </c>
      <c r="AI19" s="143" t="s">
        <v>435</v>
      </c>
      <c r="AJ19" s="143" t="s">
        <v>436</v>
      </c>
      <c r="AK19" s="143" t="s">
        <v>437</v>
      </c>
      <c r="AL19" s="143" t="s">
        <v>438</v>
      </c>
      <c r="AM19" s="143" t="s">
        <v>439</v>
      </c>
      <c r="AN19" s="143" t="s">
        <v>440</v>
      </c>
      <c r="AO19" s="143" t="s">
        <v>441</v>
      </c>
      <c r="AP19" s="143" t="s">
        <v>442</v>
      </c>
      <c r="AQ19" s="143" t="s">
        <v>443</v>
      </c>
      <c r="AR19" s="143" t="s">
        <v>444</v>
      </c>
      <c r="AS19" s="143" t="s">
        <v>445</v>
      </c>
      <c r="AT19" s="143" t="s">
        <v>446</v>
      </c>
      <c r="AU19" s="143" t="s">
        <v>447</v>
      </c>
      <c r="AV19" s="143" t="s">
        <v>448</v>
      </c>
      <c r="AW19" s="143" t="s">
        <v>449</v>
      </c>
      <c r="AX19" s="143" t="s">
        <v>450</v>
      </c>
      <c r="AY19" s="143" t="s">
        <v>451</v>
      </c>
      <c r="AZ19" s="143" t="s">
        <v>452</v>
      </c>
      <c r="BA19" s="143" t="s">
        <v>453</v>
      </c>
      <c r="BB19" s="143" t="s">
        <v>454</v>
      </c>
      <c r="BC19" s="143" t="s">
        <v>455</v>
      </c>
      <c r="BD19" s="143" t="s">
        <v>456</v>
      </c>
      <c r="BE19" s="143" t="s">
        <v>457</v>
      </c>
      <c r="BF19" s="143" t="s">
        <v>458</v>
      </c>
      <c r="BG19" s="143" t="s">
        <v>459</v>
      </c>
      <c r="BH19" s="143" t="s">
        <v>460</v>
      </c>
      <c r="BI19" s="143" t="s">
        <v>461</v>
      </c>
      <c r="BJ19" s="143" t="s">
        <v>858</v>
      </c>
      <c r="BK19" s="143" t="s">
        <v>859</v>
      </c>
      <c r="BL19" s="143" t="s">
        <v>860</v>
      </c>
      <c r="BM19" s="143" t="s">
        <v>861</v>
      </c>
      <c r="BN19" s="143" t="s">
        <v>862</v>
      </c>
      <c r="BO19" s="143" t="s">
        <v>863</v>
      </c>
      <c r="BP19" s="143" t="s">
        <v>864</v>
      </c>
      <c r="BQ19" s="143" t="s">
        <v>865</v>
      </c>
      <c r="BR19" s="143" t="s">
        <v>866</v>
      </c>
      <c r="BS19" s="143" t="s">
        <v>867</v>
      </c>
      <c r="BT19" s="143" t="s">
        <v>868</v>
      </c>
      <c r="BU19" s="143" t="s">
        <v>869</v>
      </c>
      <c r="BV19" s="143" t="s">
        <v>870</v>
      </c>
      <c r="BW19" s="143" t="s">
        <v>871</v>
      </c>
      <c r="BX19" s="143" t="s">
        <v>872</v>
      </c>
      <c r="BY19" s="143" t="s">
        <v>873</v>
      </c>
      <c r="BZ19" s="143" t="s">
        <v>874</v>
      </c>
      <c r="CA19" s="143" t="s">
        <v>875</v>
      </c>
      <c r="CB19" s="143" t="s">
        <v>876</v>
      </c>
      <c r="CC19" s="143" t="s">
        <v>877</v>
      </c>
      <c r="CD19" s="143" t="s">
        <v>878</v>
      </c>
      <c r="CE19" s="143" t="s">
        <v>879</v>
      </c>
      <c r="CF19" s="143" t="s">
        <v>880</v>
      </c>
      <c r="CG19" s="143" t="s">
        <v>881</v>
      </c>
      <c r="CH19" s="143" t="s">
        <v>882</v>
      </c>
      <c r="CI19" s="143" t="s">
        <v>883</v>
      </c>
      <c r="CJ19" s="143" t="s">
        <v>884</v>
      </c>
      <c r="CK19" s="143" t="s">
        <v>885</v>
      </c>
      <c r="CL19" s="143" t="s">
        <v>462</v>
      </c>
      <c r="CM19" s="143" t="s">
        <v>463</v>
      </c>
      <c r="CN19" s="143" t="s">
        <v>464</v>
      </c>
      <c r="CO19" s="143" t="s">
        <v>465</v>
      </c>
      <c r="CP19" s="143" t="s">
        <v>466</v>
      </c>
      <c r="CQ19" s="143" t="s">
        <v>467</v>
      </c>
      <c r="CR19" s="143" t="s">
        <v>468</v>
      </c>
      <c r="CS19" s="143" t="s">
        <v>469</v>
      </c>
      <c r="CT19" s="143" t="s">
        <v>470</v>
      </c>
      <c r="CU19" s="143" t="s">
        <v>471</v>
      </c>
      <c r="CV19" s="143" t="s">
        <v>472</v>
      </c>
      <c r="CW19" s="143" t="s">
        <v>473</v>
      </c>
      <c r="CX19" s="143" t="s">
        <v>474</v>
      </c>
      <c r="CY19" s="143" t="s">
        <v>475</v>
      </c>
      <c r="CZ19" s="143" t="s">
        <v>121</v>
      </c>
    </row>
    <row r="20" spans="1:104" s="192" customFormat="1" ht="49.5">
      <c r="A20" s="263"/>
      <c r="B20" s="283" t="s">
        <v>739</v>
      </c>
      <c r="C20" s="265" t="s">
        <v>725</v>
      </c>
      <c r="D20" s="270">
        <f>D21</f>
        <v>0.46725</v>
      </c>
      <c r="E20" s="294" t="s">
        <v>606</v>
      </c>
      <c r="F20" s="294" t="s">
        <v>606</v>
      </c>
      <c r="G20" s="294" t="s">
        <v>606</v>
      </c>
      <c r="H20" s="294" t="s">
        <v>606</v>
      </c>
      <c r="I20" s="294" t="s">
        <v>606</v>
      </c>
      <c r="J20" s="294" t="s">
        <v>606</v>
      </c>
      <c r="K20" s="294" t="s">
        <v>606</v>
      </c>
      <c r="L20" s="294" t="s">
        <v>606</v>
      </c>
      <c r="M20" s="294" t="s">
        <v>606</v>
      </c>
      <c r="N20" s="294" t="s">
        <v>606</v>
      </c>
      <c r="O20" s="294" t="s">
        <v>606</v>
      </c>
      <c r="P20" s="294" t="s">
        <v>606</v>
      </c>
      <c r="Q20" s="294" t="s">
        <v>606</v>
      </c>
      <c r="R20" s="294" t="s">
        <v>606</v>
      </c>
      <c r="S20" s="294" t="s">
        <v>606</v>
      </c>
      <c r="T20" s="266">
        <v>0</v>
      </c>
      <c r="U20" s="266">
        <f>U21+U33</f>
        <v>2.96</v>
      </c>
      <c r="V20" s="294">
        <f>V21</f>
        <v>0.1</v>
      </c>
      <c r="W20" s="294" t="s">
        <v>606</v>
      </c>
      <c r="X20" s="294">
        <f>X21+X33</f>
        <v>1.4000000000000001</v>
      </c>
      <c r="Y20" s="294" t="s">
        <v>606</v>
      </c>
      <c r="Z20" s="294">
        <f>Z21</f>
        <v>1</v>
      </c>
      <c r="AA20" s="294" t="s">
        <v>606</v>
      </c>
      <c r="AB20" s="294" t="s">
        <v>606</v>
      </c>
      <c r="AC20" s="294" t="s">
        <v>606</v>
      </c>
      <c r="AD20" s="294" t="s">
        <v>606</v>
      </c>
      <c r="AE20" s="294" t="s">
        <v>606</v>
      </c>
      <c r="AF20" s="294" t="s">
        <v>606</v>
      </c>
      <c r="AG20" s="294" t="s">
        <v>606</v>
      </c>
      <c r="AH20" s="266">
        <v>0</v>
      </c>
      <c r="AI20" s="294">
        <f>AI21+AI33</f>
        <v>3.61</v>
      </c>
      <c r="AJ20" s="294">
        <f>AJ21</f>
        <v>0</v>
      </c>
      <c r="AK20" s="294" t="s">
        <v>606</v>
      </c>
      <c r="AL20" s="294">
        <f>AL21</f>
        <v>2</v>
      </c>
      <c r="AM20" s="294" t="s">
        <v>606</v>
      </c>
      <c r="AN20" s="294">
        <f>AN21</f>
        <v>0</v>
      </c>
      <c r="AO20" s="294" t="s">
        <v>606</v>
      </c>
      <c r="AP20" s="294" t="s">
        <v>606</v>
      </c>
      <c r="AQ20" s="294" t="s">
        <v>606</v>
      </c>
      <c r="AR20" s="294" t="s">
        <v>606</v>
      </c>
      <c r="AS20" s="294" t="s">
        <v>606</v>
      </c>
      <c r="AT20" s="294" t="s">
        <v>606</v>
      </c>
      <c r="AU20" s="294" t="s">
        <v>606</v>
      </c>
      <c r="AV20" s="266">
        <v>0</v>
      </c>
      <c r="AW20" s="266">
        <f>AW21+AW33</f>
        <v>3.29</v>
      </c>
      <c r="AX20" s="294">
        <f>AX21</f>
        <v>0</v>
      </c>
      <c r="AY20" s="294" t="s">
        <v>606</v>
      </c>
      <c r="AZ20" s="294">
        <f>AZ21</f>
        <v>1.93</v>
      </c>
      <c r="BA20" s="294" t="s">
        <v>606</v>
      </c>
      <c r="BB20" s="294">
        <f>BB21</f>
        <v>0</v>
      </c>
      <c r="BC20" s="294" t="s">
        <v>606</v>
      </c>
      <c r="BD20" s="294" t="s">
        <v>606</v>
      </c>
      <c r="BE20" s="294" t="s">
        <v>606</v>
      </c>
      <c r="BF20" s="294" t="s">
        <v>606</v>
      </c>
      <c r="BG20" s="294" t="s">
        <v>606</v>
      </c>
      <c r="BH20" s="294" t="s">
        <v>606</v>
      </c>
      <c r="BI20" s="294" t="s">
        <v>606</v>
      </c>
      <c r="BJ20" s="266">
        <v>0</v>
      </c>
      <c r="BK20" s="266">
        <f>BK21+BK33</f>
        <v>3.71</v>
      </c>
      <c r="BL20" s="294">
        <f>BL21</f>
        <v>0</v>
      </c>
      <c r="BM20" s="294" t="s">
        <v>606</v>
      </c>
      <c r="BN20" s="294">
        <f>BN21</f>
        <v>1.3</v>
      </c>
      <c r="BO20" s="294" t="s">
        <v>606</v>
      </c>
      <c r="BP20" s="294">
        <f>BP21</f>
        <v>0</v>
      </c>
      <c r="BQ20" s="294" t="s">
        <v>606</v>
      </c>
      <c r="BR20" s="294" t="s">
        <v>606</v>
      </c>
      <c r="BS20" s="294" t="s">
        <v>606</v>
      </c>
      <c r="BT20" s="294" t="s">
        <v>606</v>
      </c>
      <c r="BU20" s="294" t="s">
        <v>606</v>
      </c>
      <c r="BV20" s="294" t="s">
        <v>606</v>
      </c>
      <c r="BW20" s="294" t="s">
        <v>606</v>
      </c>
      <c r="BX20" s="266">
        <v>0</v>
      </c>
      <c r="BY20" s="266">
        <f>BY21+BY33</f>
        <v>3.2600000000000002</v>
      </c>
      <c r="BZ20" s="294">
        <f>BZ21</f>
        <v>0</v>
      </c>
      <c r="CA20" s="294" t="s">
        <v>606</v>
      </c>
      <c r="CB20" s="294">
        <f>CB21</f>
        <v>1.5</v>
      </c>
      <c r="CC20" s="294" t="s">
        <v>606</v>
      </c>
      <c r="CD20" s="294">
        <f>CD21</f>
        <v>0</v>
      </c>
      <c r="CE20" s="294" t="s">
        <v>606</v>
      </c>
      <c r="CF20" s="294" t="s">
        <v>606</v>
      </c>
      <c r="CG20" s="294" t="s">
        <v>606</v>
      </c>
      <c r="CH20" s="294" t="s">
        <v>606</v>
      </c>
      <c r="CI20" s="294" t="s">
        <v>606</v>
      </c>
      <c r="CJ20" s="294" t="s">
        <v>606</v>
      </c>
      <c r="CK20" s="294" t="s">
        <v>606</v>
      </c>
      <c r="CL20" s="266">
        <v>0</v>
      </c>
      <c r="CM20" s="266">
        <f>CM21+CM33</f>
        <v>16.829999999999998</v>
      </c>
      <c r="CN20" s="294">
        <f>CN21</f>
        <v>0.1</v>
      </c>
      <c r="CO20" s="294" t="str">
        <f>CO21</f>
        <v>нд</v>
      </c>
      <c r="CP20" s="294">
        <f>CP21+CP33</f>
        <v>8.129999999999999</v>
      </c>
      <c r="CQ20" s="294" t="str">
        <f>CQ21</f>
        <v>нд</v>
      </c>
      <c r="CR20" s="294">
        <f>CR21</f>
        <v>1</v>
      </c>
      <c r="CS20" s="294" t="s">
        <v>606</v>
      </c>
      <c r="CT20" s="294" t="s">
        <v>606</v>
      </c>
      <c r="CU20" s="294" t="s">
        <v>606</v>
      </c>
      <c r="CV20" s="294" t="s">
        <v>606</v>
      </c>
      <c r="CW20" s="294" t="s">
        <v>606</v>
      </c>
      <c r="CX20" s="294" t="s">
        <v>606</v>
      </c>
      <c r="CY20" s="294" t="s">
        <v>606</v>
      </c>
      <c r="CZ20" s="294" t="s">
        <v>606</v>
      </c>
    </row>
    <row r="21" spans="1:104" s="192" customFormat="1" ht="63">
      <c r="A21" s="273" t="s">
        <v>524</v>
      </c>
      <c r="B21" s="274" t="s">
        <v>677</v>
      </c>
      <c r="C21" s="265" t="s">
        <v>725</v>
      </c>
      <c r="D21" s="270">
        <f>D22+D24</f>
        <v>0.46725</v>
      </c>
      <c r="E21" s="294" t="s">
        <v>606</v>
      </c>
      <c r="F21" s="294" t="s">
        <v>606</v>
      </c>
      <c r="G21" s="294" t="s">
        <v>606</v>
      </c>
      <c r="H21" s="294" t="s">
        <v>606</v>
      </c>
      <c r="I21" s="294" t="s">
        <v>606</v>
      </c>
      <c r="J21" s="294" t="s">
        <v>606</v>
      </c>
      <c r="K21" s="294" t="s">
        <v>606</v>
      </c>
      <c r="L21" s="294" t="s">
        <v>606</v>
      </c>
      <c r="M21" s="294" t="s">
        <v>606</v>
      </c>
      <c r="N21" s="294" t="s">
        <v>606</v>
      </c>
      <c r="O21" s="294" t="s">
        <v>606</v>
      </c>
      <c r="P21" s="294" t="s">
        <v>606</v>
      </c>
      <c r="Q21" s="294" t="s">
        <v>606</v>
      </c>
      <c r="R21" s="294" t="s">
        <v>606</v>
      </c>
      <c r="S21" s="294" t="s">
        <v>606</v>
      </c>
      <c r="T21" s="266">
        <v>0</v>
      </c>
      <c r="U21" s="266">
        <f>U22+U24+U31</f>
        <v>2.4699999999999998</v>
      </c>
      <c r="V21" s="294">
        <f>V22</f>
        <v>0.1</v>
      </c>
      <c r="W21" s="294" t="s">
        <v>606</v>
      </c>
      <c r="X21" s="294">
        <f>X24</f>
        <v>1.1000000000000001</v>
      </c>
      <c r="Y21" s="294" t="s">
        <v>606</v>
      </c>
      <c r="Z21" s="294">
        <v>1</v>
      </c>
      <c r="AA21" s="294" t="s">
        <v>606</v>
      </c>
      <c r="AB21" s="294" t="s">
        <v>606</v>
      </c>
      <c r="AC21" s="294" t="s">
        <v>606</v>
      </c>
      <c r="AD21" s="294" t="s">
        <v>606</v>
      </c>
      <c r="AE21" s="294" t="s">
        <v>606</v>
      </c>
      <c r="AF21" s="294" t="s">
        <v>606</v>
      </c>
      <c r="AG21" s="294" t="s">
        <v>606</v>
      </c>
      <c r="AH21" s="266">
        <v>0</v>
      </c>
      <c r="AI21" s="294">
        <f>AI22+AI24+AI31</f>
        <v>3.61</v>
      </c>
      <c r="AJ21" s="294">
        <f>AJ22</f>
        <v>0</v>
      </c>
      <c r="AK21" s="294" t="s">
        <v>606</v>
      </c>
      <c r="AL21" s="294">
        <f>AL24</f>
        <v>2</v>
      </c>
      <c r="AM21" s="294" t="s">
        <v>606</v>
      </c>
      <c r="AN21" s="294">
        <f>AN31</f>
        <v>0</v>
      </c>
      <c r="AO21" s="294" t="s">
        <v>606</v>
      </c>
      <c r="AP21" s="294" t="s">
        <v>606</v>
      </c>
      <c r="AQ21" s="294" t="s">
        <v>606</v>
      </c>
      <c r="AR21" s="294" t="s">
        <v>606</v>
      </c>
      <c r="AS21" s="294" t="s">
        <v>606</v>
      </c>
      <c r="AT21" s="294" t="s">
        <v>606</v>
      </c>
      <c r="AU21" s="294" t="s">
        <v>606</v>
      </c>
      <c r="AV21" s="266">
        <v>0</v>
      </c>
      <c r="AW21" s="266">
        <f>AW22+AW24+AW31</f>
        <v>3.29</v>
      </c>
      <c r="AX21" s="294">
        <f>AX22</f>
        <v>0</v>
      </c>
      <c r="AY21" s="294" t="s">
        <v>606</v>
      </c>
      <c r="AZ21" s="294">
        <f>AZ24</f>
        <v>1.93</v>
      </c>
      <c r="BA21" s="294" t="s">
        <v>606</v>
      </c>
      <c r="BB21" s="294">
        <f>BB31</f>
        <v>0</v>
      </c>
      <c r="BC21" s="294" t="s">
        <v>606</v>
      </c>
      <c r="BD21" s="294" t="s">
        <v>606</v>
      </c>
      <c r="BE21" s="294" t="s">
        <v>606</v>
      </c>
      <c r="BF21" s="294" t="s">
        <v>606</v>
      </c>
      <c r="BG21" s="294" t="s">
        <v>606</v>
      </c>
      <c r="BH21" s="294" t="s">
        <v>606</v>
      </c>
      <c r="BI21" s="294" t="s">
        <v>606</v>
      </c>
      <c r="BJ21" s="266">
        <v>0</v>
      </c>
      <c r="BK21" s="266">
        <f>BK22+BK24+BK31</f>
        <v>3.71</v>
      </c>
      <c r="BL21" s="294">
        <f>BL22</f>
        <v>0</v>
      </c>
      <c r="BM21" s="294" t="str">
        <f>BM22</f>
        <v>нд</v>
      </c>
      <c r="BN21" s="294">
        <f>BN24</f>
        <v>1.3</v>
      </c>
      <c r="BO21" s="294" t="s">
        <v>606</v>
      </c>
      <c r="BP21" s="294">
        <f>BP31</f>
        <v>0</v>
      </c>
      <c r="BQ21" s="294" t="s">
        <v>606</v>
      </c>
      <c r="BR21" s="294" t="s">
        <v>606</v>
      </c>
      <c r="BS21" s="294" t="s">
        <v>606</v>
      </c>
      <c r="BT21" s="294" t="s">
        <v>606</v>
      </c>
      <c r="BU21" s="294" t="s">
        <v>606</v>
      </c>
      <c r="BV21" s="294" t="s">
        <v>606</v>
      </c>
      <c r="BW21" s="294" t="s">
        <v>606</v>
      </c>
      <c r="BX21" s="266">
        <v>0</v>
      </c>
      <c r="BY21" s="266">
        <f>BY22+BY24+BY31</f>
        <v>3.2600000000000002</v>
      </c>
      <c r="BZ21" s="294">
        <f>BZ22</f>
        <v>0</v>
      </c>
      <c r="CA21" s="294" t="s">
        <v>606</v>
      </c>
      <c r="CB21" s="294">
        <f>CB24</f>
        <v>1.5</v>
      </c>
      <c r="CC21" s="294" t="s">
        <v>606</v>
      </c>
      <c r="CD21" s="294">
        <f>CD31</f>
        <v>0</v>
      </c>
      <c r="CE21" s="294" t="s">
        <v>606</v>
      </c>
      <c r="CF21" s="294" t="s">
        <v>606</v>
      </c>
      <c r="CG21" s="294" t="s">
        <v>606</v>
      </c>
      <c r="CH21" s="294" t="s">
        <v>606</v>
      </c>
      <c r="CI21" s="294" t="s">
        <v>606</v>
      </c>
      <c r="CJ21" s="294" t="s">
        <v>606</v>
      </c>
      <c r="CK21" s="294" t="s">
        <v>606</v>
      </c>
      <c r="CL21" s="266">
        <v>0</v>
      </c>
      <c r="CM21" s="266">
        <f>CM22+CM24+CM31</f>
        <v>16.34</v>
      </c>
      <c r="CN21" s="294">
        <f>CN22</f>
        <v>0.1</v>
      </c>
      <c r="CO21" s="294" t="s">
        <v>606</v>
      </c>
      <c r="CP21" s="294">
        <f>CP24</f>
        <v>7.8299999999999992</v>
      </c>
      <c r="CQ21" s="294" t="s">
        <v>606</v>
      </c>
      <c r="CR21" s="294">
        <f>CR31</f>
        <v>1</v>
      </c>
      <c r="CS21" s="294" t="s">
        <v>606</v>
      </c>
      <c r="CT21" s="294" t="s">
        <v>606</v>
      </c>
      <c r="CU21" s="294" t="s">
        <v>606</v>
      </c>
      <c r="CV21" s="294" t="s">
        <v>606</v>
      </c>
      <c r="CW21" s="294" t="s">
        <v>606</v>
      </c>
      <c r="CX21" s="294" t="s">
        <v>606</v>
      </c>
      <c r="CY21" s="294" t="s">
        <v>606</v>
      </c>
      <c r="CZ21" s="294" t="s">
        <v>606</v>
      </c>
    </row>
    <row r="22" spans="1:104" s="192" customFormat="1" ht="94.5">
      <c r="A22" s="273" t="s">
        <v>529</v>
      </c>
      <c r="B22" s="274" t="s">
        <v>735</v>
      </c>
      <c r="C22" s="265" t="s">
        <v>725</v>
      </c>
      <c r="D22" s="267">
        <f>D23</f>
        <v>5.2500000000000003E-3</v>
      </c>
      <c r="E22" s="294" t="s">
        <v>606</v>
      </c>
      <c r="F22" s="294" t="s">
        <v>606</v>
      </c>
      <c r="G22" s="294" t="s">
        <v>606</v>
      </c>
      <c r="H22" s="294" t="s">
        <v>606</v>
      </c>
      <c r="I22" s="294" t="s">
        <v>606</v>
      </c>
      <c r="J22" s="294" t="s">
        <v>606</v>
      </c>
      <c r="K22" s="294" t="s">
        <v>606</v>
      </c>
      <c r="L22" s="294" t="s">
        <v>606</v>
      </c>
      <c r="M22" s="294" t="s">
        <v>606</v>
      </c>
      <c r="N22" s="294" t="s">
        <v>606</v>
      </c>
      <c r="O22" s="294" t="s">
        <v>606</v>
      </c>
      <c r="P22" s="294" t="s">
        <v>606</v>
      </c>
      <c r="Q22" s="294" t="s">
        <v>606</v>
      </c>
      <c r="R22" s="294" t="s">
        <v>606</v>
      </c>
      <c r="S22" s="294" t="s">
        <v>606</v>
      </c>
      <c r="T22" s="266">
        <v>0</v>
      </c>
      <c r="U22" s="266">
        <f>U23</f>
        <v>0.35</v>
      </c>
      <c r="V22" s="294">
        <f>V23</f>
        <v>0.1</v>
      </c>
      <c r="W22" s="294" t="s">
        <v>606</v>
      </c>
      <c r="X22" s="294" t="s">
        <v>606</v>
      </c>
      <c r="Y22" s="294" t="s">
        <v>606</v>
      </c>
      <c r="Z22" s="294" t="s">
        <v>606</v>
      </c>
      <c r="AA22" s="294" t="s">
        <v>606</v>
      </c>
      <c r="AB22" s="294" t="s">
        <v>606</v>
      </c>
      <c r="AC22" s="294" t="s">
        <v>606</v>
      </c>
      <c r="AD22" s="294" t="s">
        <v>606</v>
      </c>
      <c r="AE22" s="294" t="s">
        <v>606</v>
      </c>
      <c r="AF22" s="294" t="s">
        <v>606</v>
      </c>
      <c r="AG22" s="294" t="s">
        <v>606</v>
      </c>
      <c r="AH22" s="266">
        <v>0</v>
      </c>
      <c r="AI22" s="266">
        <f>AI23</f>
        <v>0</v>
      </c>
      <c r="AJ22" s="294">
        <f>AJ23</f>
        <v>0</v>
      </c>
      <c r="AK22" s="294" t="s">
        <v>606</v>
      </c>
      <c r="AL22" s="294" t="s">
        <v>606</v>
      </c>
      <c r="AM22" s="294" t="s">
        <v>606</v>
      </c>
      <c r="AN22" s="294" t="s">
        <v>606</v>
      </c>
      <c r="AO22" s="294" t="s">
        <v>606</v>
      </c>
      <c r="AP22" s="294" t="s">
        <v>606</v>
      </c>
      <c r="AQ22" s="294" t="s">
        <v>606</v>
      </c>
      <c r="AR22" s="294" t="s">
        <v>606</v>
      </c>
      <c r="AS22" s="294" t="s">
        <v>606</v>
      </c>
      <c r="AT22" s="294" t="s">
        <v>606</v>
      </c>
      <c r="AU22" s="294" t="s">
        <v>606</v>
      </c>
      <c r="AV22" s="266">
        <v>0</v>
      </c>
      <c r="AW22" s="266">
        <f>AW23</f>
        <v>0</v>
      </c>
      <c r="AX22" s="294">
        <f>AX23</f>
        <v>0</v>
      </c>
      <c r="AY22" s="294" t="s">
        <v>606</v>
      </c>
      <c r="AZ22" s="294" t="s">
        <v>606</v>
      </c>
      <c r="BA22" s="294" t="s">
        <v>606</v>
      </c>
      <c r="BB22" s="294" t="s">
        <v>606</v>
      </c>
      <c r="BC22" s="294" t="s">
        <v>606</v>
      </c>
      <c r="BD22" s="294" t="s">
        <v>606</v>
      </c>
      <c r="BE22" s="294" t="s">
        <v>606</v>
      </c>
      <c r="BF22" s="294" t="s">
        <v>606</v>
      </c>
      <c r="BG22" s="294" t="s">
        <v>606</v>
      </c>
      <c r="BH22" s="294" t="s">
        <v>606</v>
      </c>
      <c r="BI22" s="294" t="s">
        <v>606</v>
      </c>
      <c r="BJ22" s="266">
        <v>0</v>
      </c>
      <c r="BK22" s="266">
        <f>BK23</f>
        <v>0</v>
      </c>
      <c r="BL22" s="294">
        <f>BL23</f>
        <v>0</v>
      </c>
      <c r="BM22" s="294" t="s">
        <v>606</v>
      </c>
      <c r="BN22" s="294" t="s">
        <v>606</v>
      </c>
      <c r="BO22" s="294" t="s">
        <v>606</v>
      </c>
      <c r="BP22" s="294" t="s">
        <v>606</v>
      </c>
      <c r="BQ22" s="294" t="s">
        <v>606</v>
      </c>
      <c r="BR22" s="294" t="s">
        <v>606</v>
      </c>
      <c r="BS22" s="294" t="s">
        <v>606</v>
      </c>
      <c r="BT22" s="294" t="s">
        <v>606</v>
      </c>
      <c r="BU22" s="294" t="s">
        <v>606</v>
      </c>
      <c r="BV22" s="294" t="s">
        <v>606</v>
      </c>
      <c r="BW22" s="294" t="s">
        <v>606</v>
      </c>
      <c r="BX22" s="266">
        <v>0</v>
      </c>
      <c r="BY22" s="266">
        <f>BY23</f>
        <v>0</v>
      </c>
      <c r="BZ22" s="294">
        <f>BZ23</f>
        <v>0</v>
      </c>
      <c r="CA22" s="294" t="s">
        <v>606</v>
      </c>
      <c r="CB22" s="294" t="s">
        <v>606</v>
      </c>
      <c r="CC22" s="294" t="s">
        <v>606</v>
      </c>
      <c r="CD22" s="294" t="s">
        <v>606</v>
      </c>
      <c r="CE22" s="294" t="s">
        <v>606</v>
      </c>
      <c r="CF22" s="294" t="s">
        <v>606</v>
      </c>
      <c r="CG22" s="294" t="s">
        <v>606</v>
      </c>
      <c r="CH22" s="294" t="s">
        <v>606</v>
      </c>
      <c r="CI22" s="294" t="s">
        <v>606</v>
      </c>
      <c r="CJ22" s="294" t="s">
        <v>606</v>
      </c>
      <c r="CK22" s="294" t="s">
        <v>606</v>
      </c>
      <c r="CL22" s="266">
        <v>0</v>
      </c>
      <c r="CM22" s="266">
        <f>CM23</f>
        <v>0.35</v>
      </c>
      <c r="CN22" s="294">
        <f>CN23</f>
        <v>0.1</v>
      </c>
      <c r="CO22" s="294" t="s">
        <v>606</v>
      </c>
      <c r="CP22" s="294" t="s">
        <v>606</v>
      </c>
      <c r="CQ22" s="294" t="s">
        <v>606</v>
      </c>
      <c r="CR22" s="294" t="s">
        <v>606</v>
      </c>
      <c r="CS22" s="294" t="s">
        <v>606</v>
      </c>
      <c r="CT22" s="294" t="s">
        <v>606</v>
      </c>
      <c r="CU22" s="294" t="s">
        <v>606</v>
      </c>
      <c r="CV22" s="294" t="s">
        <v>606</v>
      </c>
      <c r="CW22" s="294" t="s">
        <v>606</v>
      </c>
      <c r="CX22" s="294" t="s">
        <v>606</v>
      </c>
      <c r="CY22" s="294" t="s">
        <v>606</v>
      </c>
      <c r="CZ22" s="294" t="s">
        <v>606</v>
      </c>
    </row>
    <row r="23" spans="1:104" s="189" customFormat="1" ht="90">
      <c r="A23" s="275" t="s">
        <v>576</v>
      </c>
      <c r="B23" s="276" t="s">
        <v>675</v>
      </c>
      <c r="C23" s="277" t="s">
        <v>726</v>
      </c>
      <c r="D23" s="279">
        <f>5250/1000000</f>
        <v>5.2500000000000003E-3</v>
      </c>
      <c r="E23" s="255" t="s">
        <v>606</v>
      </c>
      <c r="F23" s="255" t="s">
        <v>606</v>
      </c>
      <c r="G23" s="255" t="s">
        <v>606</v>
      </c>
      <c r="H23" s="255" t="s">
        <v>606</v>
      </c>
      <c r="I23" s="255" t="s">
        <v>606</v>
      </c>
      <c r="J23" s="255" t="s">
        <v>606</v>
      </c>
      <c r="K23" s="255" t="s">
        <v>606</v>
      </c>
      <c r="L23" s="255" t="s">
        <v>606</v>
      </c>
      <c r="M23" s="255" t="s">
        <v>606</v>
      </c>
      <c r="N23" s="255" t="s">
        <v>606</v>
      </c>
      <c r="O23" s="255" t="s">
        <v>606</v>
      </c>
      <c r="P23" s="255" t="s">
        <v>606</v>
      </c>
      <c r="Q23" s="255" t="s">
        <v>606</v>
      </c>
      <c r="R23" s="255" t="s">
        <v>606</v>
      </c>
      <c r="S23" s="255" t="s">
        <v>606</v>
      </c>
      <c r="T23" s="278">
        <v>0</v>
      </c>
      <c r="U23" s="278">
        <v>0.35</v>
      </c>
      <c r="V23" s="255">
        <v>0.1</v>
      </c>
      <c r="W23" s="255" t="s">
        <v>606</v>
      </c>
      <c r="X23" s="255" t="s">
        <v>606</v>
      </c>
      <c r="Y23" s="255" t="s">
        <v>606</v>
      </c>
      <c r="Z23" s="255" t="s">
        <v>606</v>
      </c>
      <c r="AA23" s="255" t="s">
        <v>606</v>
      </c>
      <c r="AB23" s="255" t="s">
        <v>606</v>
      </c>
      <c r="AC23" s="255" t="s">
        <v>606</v>
      </c>
      <c r="AD23" s="255" t="s">
        <v>606</v>
      </c>
      <c r="AE23" s="255" t="s">
        <v>606</v>
      </c>
      <c r="AF23" s="255" t="s">
        <v>606</v>
      </c>
      <c r="AG23" s="255" t="s">
        <v>606</v>
      </c>
      <c r="AH23" s="278">
        <v>0</v>
      </c>
      <c r="AI23" s="278">
        <v>0</v>
      </c>
      <c r="AJ23" s="255">
        <v>0</v>
      </c>
      <c r="AK23" s="255" t="s">
        <v>606</v>
      </c>
      <c r="AL23" s="255" t="s">
        <v>606</v>
      </c>
      <c r="AM23" s="255" t="s">
        <v>606</v>
      </c>
      <c r="AN23" s="255" t="s">
        <v>606</v>
      </c>
      <c r="AO23" s="255" t="s">
        <v>606</v>
      </c>
      <c r="AP23" s="255" t="s">
        <v>606</v>
      </c>
      <c r="AQ23" s="255" t="s">
        <v>606</v>
      </c>
      <c r="AR23" s="255" t="s">
        <v>606</v>
      </c>
      <c r="AS23" s="255" t="s">
        <v>606</v>
      </c>
      <c r="AT23" s="255" t="s">
        <v>606</v>
      </c>
      <c r="AU23" s="255" t="s">
        <v>606</v>
      </c>
      <c r="AV23" s="278">
        <v>0</v>
      </c>
      <c r="AW23" s="278">
        <v>0</v>
      </c>
      <c r="AX23" s="255">
        <v>0</v>
      </c>
      <c r="AY23" s="255" t="s">
        <v>606</v>
      </c>
      <c r="AZ23" s="255" t="s">
        <v>606</v>
      </c>
      <c r="BA23" s="255" t="s">
        <v>606</v>
      </c>
      <c r="BB23" s="255" t="s">
        <v>606</v>
      </c>
      <c r="BC23" s="255" t="s">
        <v>606</v>
      </c>
      <c r="BD23" s="255" t="s">
        <v>606</v>
      </c>
      <c r="BE23" s="255" t="s">
        <v>606</v>
      </c>
      <c r="BF23" s="255" t="s">
        <v>606</v>
      </c>
      <c r="BG23" s="255" t="s">
        <v>606</v>
      </c>
      <c r="BH23" s="255" t="s">
        <v>606</v>
      </c>
      <c r="BI23" s="255" t="s">
        <v>606</v>
      </c>
      <c r="BJ23" s="278">
        <v>0</v>
      </c>
      <c r="BK23" s="278">
        <v>0</v>
      </c>
      <c r="BL23" s="255">
        <v>0</v>
      </c>
      <c r="BM23" s="255" t="s">
        <v>606</v>
      </c>
      <c r="BN23" s="255" t="s">
        <v>606</v>
      </c>
      <c r="BO23" s="255" t="s">
        <v>606</v>
      </c>
      <c r="BP23" s="255" t="s">
        <v>606</v>
      </c>
      <c r="BQ23" s="255" t="s">
        <v>606</v>
      </c>
      <c r="BR23" s="255" t="s">
        <v>606</v>
      </c>
      <c r="BS23" s="255" t="s">
        <v>606</v>
      </c>
      <c r="BT23" s="255" t="s">
        <v>606</v>
      </c>
      <c r="BU23" s="255" t="s">
        <v>606</v>
      </c>
      <c r="BV23" s="255" t="s">
        <v>606</v>
      </c>
      <c r="BW23" s="255" t="s">
        <v>606</v>
      </c>
      <c r="BX23" s="278">
        <v>0</v>
      </c>
      <c r="BY23" s="278">
        <v>0</v>
      </c>
      <c r="BZ23" s="255">
        <v>0</v>
      </c>
      <c r="CA23" s="255" t="s">
        <v>606</v>
      </c>
      <c r="CB23" s="255" t="s">
        <v>606</v>
      </c>
      <c r="CC23" s="255" t="s">
        <v>606</v>
      </c>
      <c r="CD23" s="255" t="s">
        <v>606</v>
      </c>
      <c r="CE23" s="255" t="s">
        <v>606</v>
      </c>
      <c r="CF23" s="255" t="s">
        <v>606</v>
      </c>
      <c r="CG23" s="255" t="s">
        <v>606</v>
      </c>
      <c r="CH23" s="255" t="s">
        <v>606</v>
      </c>
      <c r="CI23" s="255" t="s">
        <v>606</v>
      </c>
      <c r="CJ23" s="255" t="s">
        <v>606</v>
      </c>
      <c r="CK23" s="255" t="s">
        <v>606</v>
      </c>
      <c r="CL23" s="278">
        <v>0</v>
      </c>
      <c r="CM23" s="278">
        <f>U23</f>
        <v>0.35</v>
      </c>
      <c r="CN23" s="255">
        <f>V23</f>
        <v>0.1</v>
      </c>
      <c r="CO23" s="255" t="s">
        <v>606</v>
      </c>
      <c r="CP23" s="255" t="s">
        <v>606</v>
      </c>
      <c r="CQ23" s="255" t="s">
        <v>606</v>
      </c>
      <c r="CR23" s="255" t="s">
        <v>606</v>
      </c>
      <c r="CS23" s="255" t="s">
        <v>606</v>
      </c>
      <c r="CT23" s="255" t="s">
        <v>606</v>
      </c>
      <c r="CU23" s="255" t="s">
        <v>606</v>
      </c>
      <c r="CV23" s="255" t="s">
        <v>606</v>
      </c>
      <c r="CW23" s="255" t="s">
        <v>606</v>
      </c>
      <c r="CX23" s="255" t="s">
        <v>606</v>
      </c>
      <c r="CY23" s="255" t="s">
        <v>606</v>
      </c>
      <c r="CZ23" s="255" t="s">
        <v>606</v>
      </c>
    </row>
    <row r="24" spans="1:104" s="192" customFormat="1" ht="63">
      <c r="A24" s="273" t="s">
        <v>530</v>
      </c>
      <c r="B24" s="274" t="s">
        <v>736</v>
      </c>
      <c r="C24" s="265" t="s">
        <v>725</v>
      </c>
      <c r="D24" s="270">
        <f>SUM(D25:D30)</f>
        <v>0.46200000000000002</v>
      </c>
      <c r="E24" s="294" t="s">
        <v>606</v>
      </c>
      <c r="F24" s="294" t="s">
        <v>606</v>
      </c>
      <c r="G24" s="294" t="s">
        <v>606</v>
      </c>
      <c r="H24" s="294" t="s">
        <v>606</v>
      </c>
      <c r="I24" s="294" t="s">
        <v>606</v>
      </c>
      <c r="J24" s="294" t="s">
        <v>606</v>
      </c>
      <c r="K24" s="294" t="s">
        <v>606</v>
      </c>
      <c r="L24" s="294" t="s">
        <v>606</v>
      </c>
      <c r="M24" s="294" t="s">
        <v>606</v>
      </c>
      <c r="N24" s="294" t="s">
        <v>606</v>
      </c>
      <c r="O24" s="294" t="s">
        <v>606</v>
      </c>
      <c r="P24" s="294" t="s">
        <v>606</v>
      </c>
      <c r="Q24" s="294" t="s">
        <v>606</v>
      </c>
      <c r="R24" s="294" t="s">
        <v>606</v>
      </c>
      <c r="S24" s="294" t="s">
        <v>606</v>
      </c>
      <c r="T24" s="266">
        <v>0</v>
      </c>
      <c r="U24" s="266">
        <f>U25</f>
        <v>1.78</v>
      </c>
      <c r="V24" s="294" t="s">
        <v>606</v>
      </c>
      <c r="W24" s="294" t="s">
        <v>606</v>
      </c>
      <c r="X24" s="294">
        <f>X25</f>
        <v>1.1000000000000001</v>
      </c>
      <c r="Y24" s="294" t="s">
        <v>606</v>
      </c>
      <c r="Z24" s="294" t="s">
        <v>606</v>
      </c>
      <c r="AA24" s="294" t="s">
        <v>606</v>
      </c>
      <c r="AB24" s="294" t="s">
        <v>606</v>
      </c>
      <c r="AC24" s="294" t="s">
        <v>606</v>
      </c>
      <c r="AD24" s="294" t="s">
        <v>606</v>
      </c>
      <c r="AE24" s="294" t="s">
        <v>606</v>
      </c>
      <c r="AF24" s="294" t="s">
        <v>606</v>
      </c>
      <c r="AG24" s="294" t="s">
        <v>606</v>
      </c>
      <c r="AH24" s="266">
        <v>0</v>
      </c>
      <c r="AI24" s="266">
        <f>AI25+AI26+AI27+AI28+AI29+AI30</f>
        <v>3.61</v>
      </c>
      <c r="AJ24" s="294" t="s">
        <v>606</v>
      </c>
      <c r="AK24" s="294" t="s">
        <v>606</v>
      </c>
      <c r="AL24" s="294">
        <f>AL26</f>
        <v>2</v>
      </c>
      <c r="AM24" s="294" t="s">
        <v>606</v>
      </c>
      <c r="AN24" s="294" t="s">
        <v>606</v>
      </c>
      <c r="AO24" s="294" t="s">
        <v>606</v>
      </c>
      <c r="AP24" s="294" t="s">
        <v>606</v>
      </c>
      <c r="AQ24" s="294" t="s">
        <v>606</v>
      </c>
      <c r="AR24" s="294" t="s">
        <v>606</v>
      </c>
      <c r="AS24" s="294" t="s">
        <v>606</v>
      </c>
      <c r="AT24" s="294" t="s">
        <v>606</v>
      </c>
      <c r="AU24" s="294" t="s">
        <v>606</v>
      </c>
      <c r="AV24" s="266">
        <v>0</v>
      </c>
      <c r="AW24" s="294">
        <f>SUM(AW25:AW30)</f>
        <v>3.29</v>
      </c>
      <c r="AX24" s="294" t="s">
        <v>606</v>
      </c>
      <c r="AY24" s="294" t="s">
        <v>606</v>
      </c>
      <c r="AZ24" s="294">
        <f>AZ27</f>
        <v>1.93</v>
      </c>
      <c r="BA24" s="294" t="s">
        <v>606</v>
      </c>
      <c r="BB24" s="294" t="s">
        <v>606</v>
      </c>
      <c r="BC24" s="294" t="s">
        <v>606</v>
      </c>
      <c r="BD24" s="294" t="s">
        <v>606</v>
      </c>
      <c r="BE24" s="294" t="s">
        <v>606</v>
      </c>
      <c r="BF24" s="294" t="s">
        <v>606</v>
      </c>
      <c r="BG24" s="294" t="s">
        <v>606</v>
      </c>
      <c r="BH24" s="294" t="s">
        <v>606</v>
      </c>
      <c r="BI24" s="294" t="s">
        <v>606</v>
      </c>
      <c r="BJ24" s="266">
        <v>0</v>
      </c>
      <c r="BK24" s="294">
        <f>SUM(BK25:BK30)</f>
        <v>3.71</v>
      </c>
      <c r="BL24" s="294" t="s">
        <v>606</v>
      </c>
      <c r="BM24" s="294" t="s">
        <v>606</v>
      </c>
      <c r="BN24" s="294">
        <f>BN28</f>
        <v>1.3</v>
      </c>
      <c r="BO24" s="294" t="s">
        <v>606</v>
      </c>
      <c r="BP24" s="294" t="s">
        <v>606</v>
      </c>
      <c r="BQ24" s="294" t="s">
        <v>606</v>
      </c>
      <c r="BR24" s="294" t="s">
        <v>606</v>
      </c>
      <c r="BS24" s="294" t="s">
        <v>606</v>
      </c>
      <c r="BT24" s="294" t="s">
        <v>606</v>
      </c>
      <c r="BU24" s="294" t="s">
        <v>606</v>
      </c>
      <c r="BV24" s="294" t="s">
        <v>606</v>
      </c>
      <c r="BW24" s="294" t="s">
        <v>606</v>
      </c>
      <c r="BX24" s="266">
        <v>0</v>
      </c>
      <c r="BY24" s="294">
        <f>SUM(BY25:BY30)</f>
        <v>3.2600000000000002</v>
      </c>
      <c r="BZ24" s="294" t="s">
        <v>606</v>
      </c>
      <c r="CA24" s="294" t="s">
        <v>606</v>
      </c>
      <c r="CB24" s="294">
        <f>CB28+CB29+CB30</f>
        <v>1.5</v>
      </c>
      <c r="CC24" s="294" t="s">
        <v>606</v>
      </c>
      <c r="CD24" s="294" t="s">
        <v>606</v>
      </c>
      <c r="CE24" s="294" t="s">
        <v>606</v>
      </c>
      <c r="CF24" s="294" t="s">
        <v>606</v>
      </c>
      <c r="CG24" s="294" t="s">
        <v>606</v>
      </c>
      <c r="CH24" s="294" t="s">
        <v>606</v>
      </c>
      <c r="CI24" s="294" t="s">
        <v>606</v>
      </c>
      <c r="CJ24" s="294" t="s">
        <v>606</v>
      </c>
      <c r="CK24" s="294" t="s">
        <v>606</v>
      </c>
      <c r="CL24" s="266">
        <v>0</v>
      </c>
      <c r="CM24" s="266">
        <f>SUM(CM25:CN30)</f>
        <v>15.649999999999999</v>
      </c>
      <c r="CN24" s="294" t="s">
        <v>606</v>
      </c>
      <c r="CO24" s="294" t="s">
        <v>606</v>
      </c>
      <c r="CP24" s="294">
        <f>CP25+CP26+CP28+CP27+CP29+CP30</f>
        <v>7.8299999999999992</v>
      </c>
      <c r="CQ24" s="294" t="s">
        <v>606</v>
      </c>
      <c r="CR24" s="294" t="s">
        <v>606</v>
      </c>
      <c r="CS24" s="294" t="s">
        <v>606</v>
      </c>
      <c r="CT24" s="294" t="s">
        <v>606</v>
      </c>
      <c r="CU24" s="294" t="s">
        <v>606</v>
      </c>
      <c r="CV24" s="294" t="s">
        <v>606</v>
      </c>
      <c r="CW24" s="294" t="s">
        <v>606</v>
      </c>
      <c r="CX24" s="294" t="s">
        <v>606</v>
      </c>
      <c r="CY24" s="294" t="s">
        <v>606</v>
      </c>
      <c r="CZ24" s="294" t="s">
        <v>606</v>
      </c>
    </row>
    <row r="25" spans="1:104" s="189" customFormat="1" ht="75">
      <c r="A25" s="275" t="s">
        <v>580</v>
      </c>
      <c r="B25" s="276" t="s">
        <v>672</v>
      </c>
      <c r="C25" s="277" t="s">
        <v>727</v>
      </c>
      <c r="D25" s="282">
        <f>ROUND(1100*594300/13300/1000000,3)</f>
        <v>4.9000000000000002E-2</v>
      </c>
      <c r="E25" s="255" t="s">
        <v>606</v>
      </c>
      <c r="F25" s="255" t="s">
        <v>606</v>
      </c>
      <c r="G25" s="255" t="s">
        <v>606</v>
      </c>
      <c r="H25" s="255" t="s">
        <v>606</v>
      </c>
      <c r="I25" s="255" t="s">
        <v>606</v>
      </c>
      <c r="J25" s="255" t="s">
        <v>606</v>
      </c>
      <c r="K25" s="255" t="s">
        <v>606</v>
      </c>
      <c r="L25" s="255" t="s">
        <v>606</v>
      </c>
      <c r="M25" s="255" t="s">
        <v>606</v>
      </c>
      <c r="N25" s="255" t="s">
        <v>606</v>
      </c>
      <c r="O25" s="255" t="s">
        <v>606</v>
      </c>
      <c r="P25" s="255" t="s">
        <v>606</v>
      </c>
      <c r="Q25" s="255" t="s">
        <v>606</v>
      </c>
      <c r="R25" s="255" t="s">
        <v>606</v>
      </c>
      <c r="S25" s="255" t="s">
        <v>606</v>
      </c>
      <c r="T25" s="278">
        <v>0</v>
      </c>
      <c r="U25" s="278">
        <f>1.78</f>
        <v>1.78</v>
      </c>
      <c r="V25" s="255" t="s">
        <v>606</v>
      </c>
      <c r="W25" s="255" t="s">
        <v>606</v>
      </c>
      <c r="X25" s="255">
        <v>1.1000000000000001</v>
      </c>
      <c r="Y25" s="255" t="s">
        <v>606</v>
      </c>
      <c r="Z25" s="255" t="s">
        <v>606</v>
      </c>
      <c r="AA25" s="255" t="s">
        <v>606</v>
      </c>
      <c r="AB25" s="255" t="s">
        <v>606</v>
      </c>
      <c r="AC25" s="255" t="s">
        <v>606</v>
      </c>
      <c r="AD25" s="255" t="s">
        <v>606</v>
      </c>
      <c r="AE25" s="255" t="s">
        <v>606</v>
      </c>
      <c r="AF25" s="255" t="s">
        <v>606</v>
      </c>
      <c r="AG25" s="255" t="s">
        <v>606</v>
      </c>
      <c r="AH25" s="278">
        <v>0</v>
      </c>
      <c r="AI25" s="278">
        <v>0</v>
      </c>
      <c r="AJ25" s="255" t="s">
        <v>606</v>
      </c>
      <c r="AK25" s="255" t="s">
        <v>606</v>
      </c>
      <c r="AL25" s="255">
        <v>0</v>
      </c>
      <c r="AM25" s="255" t="s">
        <v>606</v>
      </c>
      <c r="AN25" s="255" t="s">
        <v>606</v>
      </c>
      <c r="AO25" s="255" t="s">
        <v>606</v>
      </c>
      <c r="AP25" s="255" t="s">
        <v>606</v>
      </c>
      <c r="AQ25" s="255" t="s">
        <v>606</v>
      </c>
      <c r="AR25" s="255" t="s">
        <v>606</v>
      </c>
      <c r="AS25" s="255" t="s">
        <v>606</v>
      </c>
      <c r="AT25" s="255" t="s">
        <v>606</v>
      </c>
      <c r="AU25" s="255" t="s">
        <v>606</v>
      </c>
      <c r="AV25" s="278">
        <v>0</v>
      </c>
      <c r="AW25" s="278">
        <v>0</v>
      </c>
      <c r="AX25" s="255" t="s">
        <v>606</v>
      </c>
      <c r="AY25" s="255" t="s">
        <v>606</v>
      </c>
      <c r="AZ25" s="255">
        <v>0</v>
      </c>
      <c r="BA25" s="255" t="s">
        <v>606</v>
      </c>
      <c r="BB25" s="255" t="s">
        <v>606</v>
      </c>
      <c r="BC25" s="255" t="s">
        <v>606</v>
      </c>
      <c r="BD25" s="255" t="s">
        <v>606</v>
      </c>
      <c r="BE25" s="255" t="s">
        <v>606</v>
      </c>
      <c r="BF25" s="255" t="s">
        <v>606</v>
      </c>
      <c r="BG25" s="255" t="s">
        <v>606</v>
      </c>
      <c r="BH25" s="255" t="s">
        <v>606</v>
      </c>
      <c r="BI25" s="255" t="s">
        <v>606</v>
      </c>
      <c r="BJ25" s="278">
        <v>0</v>
      </c>
      <c r="BK25" s="278">
        <v>0</v>
      </c>
      <c r="BL25" s="255" t="s">
        <v>606</v>
      </c>
      <c r="BM25" s="255" t="s">
        <v>606</v>
      </c>
      <c r="BN25" s="255">
        <v>0</v>
      </c>
      <c r="BO25" s="255" t="s">
        <v>606</v>
      </c>
      <c r="BP25" s="255" t="s">
        <v>606</v>
      </c>
      <c r="BQ25" s="255" t="s">
        <v>606</v>
      </c>
      <c r="BR25" s="255" t="s">
        <v>606</v>
      </c>
      <c r="BS25" s="255" t="s">
        <v>606</v>
      </c>
      <c r="BT25" s="255" t="s">
        <v>606</v>
      </c>
      <c r="BU25" s="255" t="s">
        <v>606</v>
      </c>
      <c r="BV25" s="255" t="s">
        <v>606</v>
      </c>
      <c r="BW25" s="255" t="s">
        <v>606</v>
      </c>
      <c r="BX25" s="278">
        <v>0</v>
      </c>
      <c r="BY25" s="278">
        <v>0</v>
      </c>
      <c r="BZ25" s="255" t="s">
        <v>606</v>
      </c>
      <c r="CA25" s="255" t="s">
        <v>606</v>
      </c>
      <c r="CB25" s="255">
        <v>0</v>
      </c>
      <c r="CC25" s="255" t="s">
        <v>606</v>
      </c>
      <c r="CD25" s="255" t="s">
        <v>606</v>
      </c>
      <c r="CE25" s="255" t="s">
        <v>606</v>
      </c>
      <c r="CF25" s="255" t="s">
        <v>606</v>
      </c>
      <c r="CG25" s="255" t="s">
        <v>606</v>
      </c>
      <c r="CH25" s="255" t="s">
        <v>606</v>
      </c>
      <c r="CI25" s="255" t="s">
        <v>606</v>
      </c>
      <c r="CJ25" s="255" t="s">
        <v>606</v>
      </c>
      <c r="CK25" s="255" t="s">
        <v>606</v>
      </c>
      <c r="CL25" s="278">
        <v>0</v>
      </c>
      <c r="CM25" s="278">
        <f>U25</f>
        <v>1.78</v>
      </c>
      <c r="CN25" s="255" t="s">
        <v>606</v>
      </c>
      <c r="CO25" s="255" t="s">
        <v>606</v>
      </c>
      <c r="CP25" s="255">
        <f>X25</f>
        <v>1.1000000000000001</v>
      </c>
      <c r="CQ25" s="255" t="s">
        <v>606</v>
      </c>
      <c r="CR25" s="255" t="s">
        <v>606</v>
      </c>
      <c r="CS25" s="255" t="s">
        <v>606</v>
      </c>
      <c r="CT25" s="255" t="s">
        <v>606</v>
      </c>
      <c r="CU25" s="255" t="s">
        <v>606</v>
      </c>
      <c r="CV25" s="255" t="s">
        <v>606</v>
      </c>
      <c r="CW25" s="255" t="s">
        <v>606</v>
      </c>
      <c r="CX25" s="255" t="s">
        <v>606</v>
      </c>
      <c r="CY25" s="255" t="s">
        <v>606</v>
      </c>
      <c r="CZ25" s="255" t="s">
        <v>606</v>
      </c>
    </row>
    <row r="26" spans="1:104" s="189" customFormat="1" ht="75">
      <c r="A26" s="275" t="s">
        <v>580</v>
      </c>
      <c r="B26" s="276" t="s">
        <v>667</v>
      </c>
      <c r="C26" s="277" t="s">
        <v>730</v>
      </c>
      <c r="D26" s="282">
        <f>ROUND(2000*594300/13300/1000000,3)</f>
        <v>8.8999999999999996E-2</v>
      </c>
      <c r="E26" s="255" t="s">
        <v>606</v>
      </c>
      <c r="F26" s="255" t="s">
        <v>606</v>
      </c>
      <c r="G26" s="255" t="s">
        <v>606</v>
      </c>
      <c r="H26" s="255" t="s">
        <v>606</v>
      </c>
      <c r="I26" s="255" t="s">
        <v>606</v>
      </c>
      <c r="J26" s="255" t="s">
        <v>606</v>
      </c>
      <c r="K26" s="255" t="s">
        <v>606</v>
      </c>
      <c r="L26" s="255" t="s">
        <v>606</v>
      </c>
      <c r="M26" s="255" t="s">
        <v>606</v>
      </c>
      <c r="N26" s="255" t="s">
        <v>606</v>
      </c>
      <c r="O26" s="255" t="s">
        <v>606</v>
      </c>
      <c r="P26" s="255" t="s">
        <v>606</v>
      </c>
      <c r="Q26" s="255" t="s">
        <v>606</v>
      </c>
      <c r="R26" s="255" t="s">
        <v>606</v>
      </c>
      <c r="S26" s="255" t="s">
        <v>606</v>
      </c>
      <c r="T26" s="278">
        <v>0</v>
      </c>
      <c r="U26" s="278">
        <v>0</v>
      </c>
      <c r="V26" s="255" t="s">
        <v>606</v>
      </c>
      <c r="W26" s="255" t="s">
        <v>606</v>
      </c>
      <c r="X26" s="255">
        <v>0</v>
      </c>
      <c r="Y26" s="255" t="s">
        <v>606</v>
      </c>
      <c r="Z26" s="255" t="s">
        <v>606</v>
      </c>
      <c r="AA26" s="255" t="s">
        <v>606</v>
      </c>
      <c r="AB26" s="255" t="s">
        <v>606</v>
      </c>
      <c r="AC26" s="255" t="s">
        <v>606</v>
      </c>
      <c r="AD26" s="255" t="s">
        <v>606</v>
      </c>
      <c r="AE26" s="255" t="s">
        <v>606</v>
      </c>
      <c r="AF26" s="255" t="s">
        <v>606</v>
      </c>
      <c r="AG26" s="255" t="s">
        <v>606</v>
      </c>
      <c r="AH26" s="278">
        <v>0</v>
      </c>
      <c r="AI26" s="278">
        <f>3.61</f>
        <v>3.61</v>
      </c>
      <c r="AJ26" s="255" t="s">
        <v>606</v>
      </c>
      <c r="AK26" s="255" t="s">
        <v>606</v>
      </c>
      <c r="AL26" s="255">
        <v>2</v>
      </c>
      <c r="AM26" s="255" t="s">
        <v>606</v>
      </c>
      <c r="AN26" s="255" t="s">
        <v>606</v>
      </c>
      <c r="AO26" s="255" t="s">
        <v>606</v>
      </c>
      <c r="AP26" s="255" t="s">
        <v>606</v>
      </c>
      <c r="AQ26" s="255" t="s">
        <v>606</v>
      </c>
      <c r="AR26" s="255" t="s">
        <v>606</v>
      </c>
      <c r="AS26" s="255" t="s">
        <v>606</v>
      </c>
      <c r="AT26" s="255" t="s">
        <v>606</v>
      </c>
      <c r="AU26" s="255" t="s">
        <v>606</v>
      </c>
      <c r="AV26" s="278">
        <v>0</v>
      </c>
      <c r="AW26" s="278">
        <v>0</v>
      </c>
      <c r="AX26" s="255" t="s">
        <v>606</v>
      </c>
      <c r="AY26" s="255" t="s">
        <v>606</v>
      </c>
      <c r="AZ26" s="255">
        <v>0</v>
      </c>
      <c r="BA26" s="255" t="s">
        <v>606</v>
      </c>
      <c r="BB26" s="255" t="s">
        <v>606</v>
      </c>
      <c r="BC26" s="255" t="s">
        <v>606</v>
      </c>
      <c r="BD26" s="255" t="s">
        <v>606</v>
      </c>
      <c r="BE26" s="255" t="s">
        <v>606</v>
      </c>
      <c r="BF26" s="255" t="s">
        <v>606</v>
      </c>
      <c r="BG26" s="255" t="s">
        <v>606</v>
      </c>
      <c r="BH26" s="255" t="s">
        <v>606</v>
      </c>
      <c r="BI26" s="255" t="s">
        <v>606</v>
      </c>
      <c r="BJ26" s="278">
        <v>0</v>
      </c>
      <c r="BK26" s="278">
        <v>0</v>
      </c>
      <c r="BL26" s="255" t="s">
        <v>606</v>
      </c>
      <c r="BM26" s="255" t="s">
        <v>606</v>
      </c>
      <c r="BN26" s="255">
        <v>0</v>
      </c>
      <c r="BO26" s="255" t="s">
        <v>606</v>
      </c>
      <c r="BP26" s="255" t="s">
        <v>606</v>
      </c>
      <c r="BQ26" s="255" t="s">
        <v>606</v>
      </c>
      <c r="BR26" s="255" t="s">
        <v>606</v>
      </c>
      <c r="BS26" s="255" t="s">
        <v>606</v>
      </c>
      <c r="BT26" s="255" t="s">
        <v>606</v>
      </c>
      <c r="BU26" s="255" t="s">
        <v>606</v>
      </c>
      <c r="BV26" s="255" t="s">
        <v>606</v>
      </c>
      <c r="BW26" s="255" t="s">
        <v>606</v>
      </c>
      <c r="BX26" s="278">
        <v>0</v>
      </c>
      <c r="BY26" s="278">
        <v>0</v>
      </c>
      <c r="BZ26" s="255" t="s">
        <v>606</v>
      </c>
      <c r="CA26" s="255" t="s">
        <v>606</v>
      </c>
      <c r="CB26" s="255">
        <v>0</v>
      </c>
      <c r="CC26" s="255" t="s">
        <v>606</v>
      </c>
      <c r="CD26" s="255" t="s">
        <v>606</v>
      </c>
      <c r="CE26" s="255" t="s">
        <v>606</v>
      </c>
      <c r="CF26" s="255" t="s">
        <v>606</v>
      </c>
      <c r="CG26" s="255" t="s">
        <v>606</v>
      </c>
      <c r="CH26" s="255" t="s">
        <v>606</v>
      </c>
      <c r="CI26" s="255" t="s">
        <v>606</v>
      </c>
      <c r="CJ26" s="255" t="s">
        <v>606</v>
      </c>
      <c r="CK26" s="255" t="s">
        <v>606</v>
      </c>
      <c r="CL26" s="278">
        <v>0</v>
      </c>
      <c r="CM26" s="278">
        <f>AI26</f>
        <v>3.61</v>
      </c>
      <c r="CN26" s="255" t="s">
        <v>606</v>
      </c>
      <c r="CO26" s="255" t="s">
        <v>606</v>
      </c>
      <c r="CP26" s="255">
        <f>AL26</f>
        <v>2</v>
      </c>
      <c r="CQ26" s="255" t="s">
        <v>606</v>
      </c>
      <c r="CR26" s="255" t="s">
        <v>606</v>
      </c>
      <c r="CS26" s="255" t="s">
        <v>606</v>
      </c>
      <c r="CT26" s="255" t="s">
        <v>606</v>
      </c>
      <c r="CU26" s="255" t="s">
        <v>606</v>
      </c>
      <c r="CV26" s="255" t="s">
        <v>606</v>
      </c>
      <c r="CW26" s="255" t="s">
        <v>606</v>
      </c>
      <c r="CX26" s="255" t="s">
        <v>606</v>
      </c>
      <c r="CY26" s="255" t="s">
        <v>606</v>
      </c>
      <c r="CZ26" s="255" t="s">
        <v>606</v>
      </c>
    </row>
    <row r="27" spans="1:104" s="189" customFormat="1" ht="60">
      <c r="A27" s="275" t="s">
        <v>580</v>
      </c>
      <c r="B27" s="276" t="s">
        <v>668</v>
      </c>
      <c r="C27" s="277" t="s">
        <v>731</v>
      </c>
      <c r="D27" s="282">
        <f>ROUND(1930*594300/13300/1000000,3)</f>
        <v>8.5999999999999993E-2</v>
      </c>
      <c r="E27" s="255" t="s">
        <v>606</v>
      </c>
      <c r="F27" s="255" t="s">
        <v>606</v>
      </c>
      <c r="G27" s="255" t="s">
        <v>606</v>
      </c>
      <c r="H27" s="255" t="s">
        <v>606</v>
      </c>
      <c r="I27" s="255" t="s">
        <v>606</v>
      </c>
      <c r="J27" s="255" t="s">
        <v>606</v>
      </c>
      <c r="K27" s="255" t="s">
        <v>606</v>
      </c>
      <c r="L27" s="255" t="s">
        <v>606</v>
      </c>
      <c r="M27" s="255" t="s">
        <v>606</v>
      </c>
      <c r="N27" s="255" t="s">
        <v>606</v>
      </c>
      <c r="O27" s="255" t="s">
        <v>606</v>
      </c>
      <c r="P27" s="255" t="s">
        <v>606</v>
      </c>
      <c r="Q27" s="255" t="s">
        <v>606</v>
      </c>
      <c r="R27" s="255" t="s">
        <v>606</v>
      </c>
      <c r="S27" s="255" t="s">
        <v>606</v>
      </c>
      <c r="T27" s="278">
        <v>0</v>
      </c>
      <c r="U27" s="278">
        <v>0</v>
      </c>
      <c r="V27" s="255" t="s">
        <v>606</v>
      </c>
      <c r="W27" s="255" t="s">
        <v>606</v>
      </c>
      <c r="X27" s="255">
        <v>0</v>
      </c>
      <c r="Y27" s="255" t="s">
        <v>606</v>
      </c>
      <c r="Z27" s="255" t="s">
        <v>606</v>
      </c>
      <c r="AA27" s="255" t="s">
        <v>606</v>
      </c>
      <c r="AB27" s="255" t="s">
        <v>606</v>
      </c>
      <c r="AC27" s="255" t="s">
        <v>606</v>
      </c>
      <c r="AD27" s="255" t="s">
        <v>606</v>
      </c>
      <c r="AE27" s="255" t="s">
        <v>606</v>
      </c>
      <c r="AF27" s="255" t="s">
        <v>606</v>
      </c>
      <c r="AG27" s="255" t="s">
        <v>606</v>
      </c>
      <c r="AH27" s="278">
        <v>0</v>
      </c>
      <c r="AI27" s="278">
        <v>0</v>
      </c>
      <c r="AJ27" s="255" t="s">
        <v>606</v>
      </c>
      <c r="AK27" s="255" t="s">
        <v>606</v>
      </c>
      <c r="AL27" s="255">
        <v>0</v>
      </c>
      <c r="AM27" s="255" t="s">
        <v>606</v>
      </c>
      <c r="AN27" s="255" t="s">
        <v>606</v>
      </c>
      <c r="AO27" s="255" t="s">
        <v>606</v>
      </c>
      <c r="AP27" s="255" t="s">
        <v>606</v>
      </c>
      <c r="AQ27" s="255" t="s">
        <v>606</v>
      </c>
      <c r="AR27" s="255" t="s">
        <v>606</v>
      </c>
      <c r="AS27" s="255" t="s">
        <v>606</v>
      </c>
      <c r="AT27" s="255" t="s">
        <v>606</v>
      </c>
      <c r="AU27" s="255" t="s">
        <v>606</v>
      </c>
      <c r="AV27" s="278">
        <v>0</v>
      </c>
      <c r="AW27" s="255">
        <f>3.29</f>
        <v>3.29</v>
      </c>
      <c r="AX27" s="255" t="s">
        <v>606</v>
      </c>
      <c r="AY27" s="255" t="s">
        <v>606</v>
      </c>
      <c r="AZ27" s="255">
        <v>1.93</v>
      </c>
      <c r="BA27" s="255" t="s">
        <v>606</v>
      </c>
      <c r="BB27" s="255" t="s">
        <v>606</v>
      </c>
      <c r="BC27" s="255" t="s">
        <v>606</v>
      </c>
      <c r="BD27" s="255" t="s">
        <v>606</v>
      </c>
      <c r="BE27" s="255" t="s">
        <v>606</v>
      </c>
      <c r="BF27" s="255" t="s">
        <v>606</v>
      </c>
      <c r="BG27" s="255" t="s">
        <v>606</v>
      </c>
      <c r="BH27" s="255" t="s">
        <v>606</v>
      </c>
      <c r="BI27" s="255" t="s">
        <v>606</v>
      </c>
      <c r="BJ27" s="278">
        <v>0</v>
      </c>
      <c r="BK27" s="278">
        <v>0</v>
      </c>
      <c r="BL27" s="255" t="s">
        <v>606</v>
      </c>
      <c r="BM27" s="255" t="s">
        <v>606</v>
      </c>
      <c r="BN27" s="255">
        <v>0</v>
      </c>
      <c r="BO27" s="255" t="s">
        <v>606</v>
      </c>
      <c r="BP27" s="255" t="s">
        <v>606</v>
      </c>
      <c r="BQ27" s="255" t="s">
        <v>606</v>
      </c>
      <c r="BR27" s="255" t="s">
        <v>606</v>
      </c>
      <c r="BS27" s="255" t="s">
        <v>606</v>
      </c>
      <c r="BT27" s="255" t="s">
        <v>606</v>
      </c>
      <c r="BU27" s="255" t="s">
        <v>606</v>
      </c>
      <c r="BV27" s="255" t="s">
        <v>606</v>
      </c>
      <c r="BW27" s="255" t="s">
        <v>606</v>
      </c>
      <c r="BX27" s="278">
        <v>0</v>
      </c>
      <c r="BY27" s="278">
        <v>0</v>
      </c>
      <c r="BZ27" s="255" t="s">
        <v>606</v>
      </c>
      <c r="CA27" s="255" t="s">
        <v>606</v>
      </c>
      <c r="CB27" s="255">
        <v>0</v>
      </c>
      <c r="CC27" s="255" t="s">
        <v>606</v>
      </c>
      <c r="CD27" s="255" t="s">
        <v>606</v>
      </c>
      <c r="CE27" s="255" t="s">
        <v>606</v>
      </c>
      <c r="CF27" s="255" t="s">
        <v>606</v>
      </c>
      <c r="CG27" s="255" t="s">
        <v>606</v>
      </c>
      <c r="CH27" s="255" t="s">
        <v>606</v>
      </c>
      <c r="CI27" s="255" t="s">
        <v>606</v>
      </c>
      <c r="CJ27" s="255" t="s">
        <v>606</v>
      </c>
      <c r="CK27" s="255" t="s">
        <v>606</v>
      </c>
      <c r="CL27" s="278">
        <v>0</v>
      </c>
      <c r="CM27" s="255">
        <f>AW27</f>
        <v>3.29</v>
      </c>
      <c r="CN27" s="255" t="s">
        <v>606</v>
      </c>
      <c r="CO27" s="255" t="s">
        <v>606</v>
      </c>
      <c r="CP27" s="255">
        <f>AZ27</f>
        <v>1.93</v>
      </c>
      <c r="CQ27" s="255" t="s">
        <v>606</v>
      </c>
      <c r="CR27" s="255" t="s">
        <v>606</v>
      </c>
      <c r="CS27" s="255" t="s">
        <v>606</v>
      </c>
      <c r="CT27" s="255" t="s">
        <v>606</v>
      </c>
      <c r="CU27" s="255" t="s">
        <v>606</v>
      </c>
      <c r="CV27" s="255" t="s">
        <v>606</v>
      </c>
      <c r="CW27" s="255" t="s">
        <v>606</v>
      </c>
      <c r="CX27" s="255" t="s">
        <v>606</v>
      </c>
      <c r="CY27" s="255" t="s">
        <v>606</v>
      </c>
      <c r="CZ27" s="255" t="s">
        <v>606</v>
      </c>
    </row>
    <row r="28" spans="1:104" s="189" customFormat="1" ht="120">
      <c r="A28" s="275" t="s">
        <v>580</v>
      </c>
      <c r="B28" s="276" t="s">
        <v>669</v>
      </c>
      <c r="C28" s="277" t="s">
        <v>732</v>
      </c>
      <c r="D28" s="282">
        <f>ROUND(2100*594300/13300/1000000,3)</f>
        <v>9.4E-2</v>
      </c>
      <c r="E28" s="255" t="s">
        <v>606</v>
      </c>
      <c r="F28" s="255" t="s">
        <v>606</v>
      </c>
      <c r="G28" s="255" t="s">
        <v>606</v>
      </c>
      <c r="H28" s="255" t="s">
        <v>606</v>
      </c>
      <c r="I28" s="255" t="s">
        <v>606</v>
      </c>
      <c r="J28" s="255" t="s">
        <v>606</v>
      </c>
      <c r="K28" s="255" t="s">
        <v>606</v>
      </c>
      <c r="L28" s="255" t="s">
        <v>606</v>
      </c>
      <c r="M28" s="255" t="s">
        <v>606</v>
      </c>
      <c r="N28" s="255" t="s">
        <v>606</v>
      </c>
      <c r="O28" s="255" t="s">
        <v>606</v>
      </c>
      <c r="P28" s="255" t="s">
        <v>606</v>
      </c>
      <c r="Q28" s="255" t="s">
        <v>606</v>
      </c>
      <c r="R28" s="255" t="s">
        <v>606</v>
      </c>
      <c r="S28" s="255" t="s">
        <v>606</v>
      </c>
      <c r="T28" s="278">
        <v>0</v>
      </c>
      <c r="U28" s="278">
        <v>0</v>
      </c>
      <c r="V28" s="255" t="s">
        <v>606</v>
      </c>
      <c r="W28" s="255" t="s">
        <v>606</v>
      </c>
      <c r="X28" s="255">
        <v>0</v>
      </c>
      <c r="Y28" s="255" t="s">
        <v>606</v>
      </c>
      <c r="Z28" s="255" t="s">
        <v>606</v>
      </c>
      <c r="AA28" s="255" t="s">
        <v>606</v>
      </c>
      <c r="AB28" s="255" t="s">
        <v>606</v>
      </c>
      <c r="AC28" s="255" t="s">
        <v>606</v>
      </c>
      <c r="AD28" s="255" t="s">
        <v>606</v>
      </c>
      <c r="AE28" s="255" t="s">
        <v>606</v>
      </c>
      <c r="AF28" s="255" t="s">
        <v>606</v>
      </c>
      <c r="AG28" s="255" t="s">
        <v>606</v>
      </c>
      <c r="AH28" s="278">
        <v>0</v>
      </c>
      <c r="AI28" s="278">
        <v>0</v>
      </c>
      <c r="AJ28" s="255" t="s">
        <v>606</v>
      </c>
      <c r="AK28" s="255" t="s">
        <v>606</v>
      </c>
      <c r="AL28" s="255">
        <v>0</v>
      </c>
      <c r="AM28" s="255" t="s">
        <v>606</v>
      </c>
      <c r="AN28" s="255" t="s">
        <v>606</v>
      </c>
      <c r="AO28" s="255" t="s">
        <v>606</v>
      </c>
      <c r="AP28" s="255" t="s">
        <v>606</v>
      </c>
      <c r="AQ28" s="255" t="s">
        <v>606</v>
      </c>
      <c r="AR28" s="255" t="s">
        <v>606</v>
      </c>
      <c r="AS28" s="255" t="s">
        <v>606</v>
      </c>
      <c r="AT28" s="255" t="s">
        <v>606</v>
      </c>
      <c r="AU28" s="255" t="s">
        <v>606</v>
      </c>
      <c r="AV28" s="278">
        <v>0</v>
      </c>
      <c r="AW28" s="278">
        <v>0</v>
      </c>
      <c r="AX28" s="255" t="s">
        <v>606</v>
      </c>
      <c r="AY28" s="255" t="s">
        <v>606</v>
      </c>
      <c r="AZ28" s="255">
        <v>0</v>
      </c>
      <c r="BA28" s="255" t="s">
        <v>606</v>
      </c>
      <c r="BB28" s="255" t="s">
        <v>606</v>
      </c>
      <c r="BC28" s="255" t="s">
        <v>606</v>
      </c>
      <c r="BD28" s="255" t="s">
        <v>606</v>
      </c>
      <c r="BE28" s="255" t="s">
        <v>606</v>
      </c>
      <c r="BF28" s="255" t="s">
        <v>606</v>
      </c>
      <c r="BG28" s="255" t="s">
        <v>606</v>
      </c>
      <c r="BH28" s="255" t="s">
        <v>606</v>
      </c>
      <c r="BI28" s="255" t="s">
        <v>606</v>
      </c>
      <c r="BJ28" s="278">
        <v>0</v>
      </c>
      <c r="BK28" s="278">
        <v>3.71</v>
      </c>
      <c r="BL28" s="255" t="s">
        <v>606</v>
      </c>
      <c r="BM28" s="255" t="s">
        <v>606</v>
      </c>
      <c r="BN28" s="255">
        <v>1.3</v>
      </c>
      <c r="BO28" s="255" t="s">
        <v>606</v>
      </c>
      <c r="BP28" s="255" t="s">
        <v>606</v>
      </c>
      <c r="BQ28" s="255" t="s">
        <v>606</v>
      </c>
      <c r="BR28" s="255" t="s">
        <v>606</v>
      </c>
      <c r="BS28" s="255" t="s">
        <v>606</v>
      </c>
      <c r="BT28" s="255" t="s">
        <v>606</v>
      </c>
      <c r="BU28" s="255" t="s">
        <v>606</v>
      </c>
      <c r="BV28" s="255" t="s">
        <v>606</v>
      </c>
      <c r="BW28" s="255" t="s">
        <v>606</v>
      </c>
      <c r="BX28" s="278">
        <v>0</v>
      </c>
      <c r="BY28" s="278">
        <f>1.67</f>
        <v>1.67</v>
      </c>
      <c r="BZ28" s="255" t="s">
        <v>606</v>
      </c>
      <c r="CA28" s="255" t="s">
        <v>606</v>
      </c>
      <c r="CB28" s="255">
        <f>0.8</f>
        <v>0.8</v>
      </c>
      <c r="CC28" s="255" t="s">
        <v>606</v>
      </c>
      <c r="CD28" s="255" t="s">
        <v>606</v>
      </c>
      <c r="CE28" s="255" t="s">
        <v>606</v>
      </c>
      <c r="CF28" s="255" t="s">
        <v>606</v>
      </c>
      <c r="CG28" s="255" t="s">
        <v>606</v>
      </c>
      <c r="CH28" s="255" t="s">
        <v>606</v>
      </c>
      <c r="CI28" s="255" t="s">
        <v>606</v>
      </c>
      <c r="CJ28" s="255" t="s">
        <v>606</v>
      </c>
      <c r="CK28" s="255" t="s">
        <v>606</v>
      </c>
      <c r="CL28" s="278">
        <v>0</v>
      </c>
      <c r="CM28" s="278">
        <f>BY28+BK28</f>
        <v>5.38</v>
      </c>
      <c r="CN28" s="255" t="s">
        <v>606</v>
      </c>
      <c r="CO28" s="255" t="s">
        <v>606</v>
      </c>
      <c r="CP28" s="255">
        <f>CB28+BN28</f>
        <v>2.1</v>
      </c>
      <c r="CQ28" s="255" t="s">
        <v>606</v>
      </c>
      <c r="CR28" s="255" t="s">
        <v>606</v>
      </c>
      <c r="CS28" s="255" t="s">
        <v>606</v>
      </c>
      <c r="CT28" s="255" t="s">
        <v>606</v>
      </c>
      <c r="CU28" s="255" t="s">
        <v>606</v>
      </c>
      <c r="CV28" s="255" t="s">
        <v>606</v>
      </c>
      <c r="CW28" s="255" t="s">
        <v>606</v>
      </c>
      <c r="CX28" s="255" t="s">
        <v>606</v>
      </c>
      <c r="CY28" s="255" t="s">
        <v>606</v>
      </c>
      <c r="CZ28" s="255" t="s">
        <v>606</v>
      </c>
    </row>
    <row r="29" spans="1:104" s="189" customFormat="1" ht="60">
      <c r="A29" s="275" t="s">
        <v>580</v>
      </c>
      <c r="B29" s="276" t="s">
        <v>671</v>
      </c>
      <c r="C29" s="277" t="s">
        <v>733</v>
      </c>
      <c r="D29" s="282">
        <f>ROUND(350*6300000/30500/1000000,3)</f>
        <v>7.1999999999999995E-2</v>
      </c>
      <c r="E29" s="255" t="s">
        <v>606</v>
      </c>
      <c r="F29" s="255" t="s">
        <v>606</v>
      </c>
      <c r="G29" s="255" t="s">
        <v>606</v>
      </c>
      <c r="H29" s="255" t="s">
        <v>606</v>
      </c>
      <c r="I29" s="255" t="s">
        <v>606</v>
      </c>
      <c r="J29" s="255" t="s">
        <v>606</v>
      </c>
      <c r="K29" s="255" t="s">
        <v>606</v>
      </c>
      <c r="L29" s="255" t="s">
        <v>606</v>
      </c>
      <c r="M29" s="255" t="s">
        <v>606</v>
      </c>
      <c r="N29" s="255" t="s">
        <v>606</v>
      </c>
      <c r="O29" s="255" t="s">
        <v>606</v>
      </c>
      <c r="P29" s="255" t="s">
        <v>606</v>
      </c>
      <c r="Q29" s="255" t="s">
        <v>606</v>
      </c>
      <c r="R29" s="255" t="s">
        <v>606</v>
      </c>
      <c r="S29" s="255" t="s">
        <v>606</v>
      </c>
      <c r="T29" s="278">
        <v>0</v>
      </c>
      <c r="U29" s="278">
        <v>0</v>
      </c>
      <c r="V29" s="255" t="s">
        <v>606</v>
      </c>
      <c r="W29" s="255" t="s">
        <v>606</v>
      </c>
      <c r="X29" s="255">
        <v>0</v>
      </c>
      <c r="Y29" s="255" t="s">
        <v>606</v>
      </c>
      <c r="Z29" s="255" t="s">
        <v>606</v>
      </c>
      <c r="AA29" s="255" t="s">
        <v>606</v>
      </c>
      <c r="AB29" s="255" t="s">
        <v>606</v>
      </c>
      <c r="AC29" s="255" t="s">
        <v>606</v>
      </c>
      <c r="AD29" s="255" t="s">
        <v>606</v>
      </c>
      <c r="AE29" s="255" t="s">
        <v>606</v>
      </c>
      <c r="AF29" s="255" t="s">
        <v>606</v>
      </c>
      <c r="AG29" s="255" t="s">
        <v>606</v>
      </c>
      <c r="AH29" s="278">
        <v>0</v>
      </c>
      <c r="AI29" s="278">
        <v>0</v>
      </c>
      <c r="AJ29" s="255" t="s">
        <v>606</v>
      </c>
      <c r="AK29" s="255" t="s">
        <v>606</v>
      </c>
      <c r="AL29" s="255">
        <v>0</v>
      </c>
      <c r="AM29" s="255" t="s">
        <v>606</v>
      </c>
      <c r="AN29" s="255" t="s">
        <v>606</v>
      </c>
      <c r="AO29" s="255" t="s">
        <v>606</v>
      </c>
      <c r="AP29" s="255" t="s">
        <v>606</v>
      </c>
      <c r="AQ29" s="255" t="s">
        <v>606</v>
      </c>
      <c r="AR29" s="255" t="s">
        <v>606</v>
      </c>
      <c r="AS29" s="255" t="s">
        <v>606</v>
      </c>
      <c r="AT29" s="255" t="s">
        <v>606</v>
      </c>
      <c r="AU29" s="255" t="s">
        <v>606</v>
      </c>
      <c r="AV29" s="278">
        <v>0</v>
      </c>
      <c r="AW29" s="278">
        <v>0</v>
      </c>
      <c r="AX29" s="255" t="s">
        <v>606</v>
      </c>
      <c r="AY29" s="255" t="s">
        <v>606</v>
      </c>
      <c r="AZ29" s="255">
        <v>0</v>
      </c>
      <c r="BA29" s="255" t="s">
        <v>606</v>
      </c>
      <c r="BB29" s="255" t="s">
        <v>606</v>
      </c>
      <c r="BC29" s="255" t="s">
        <v>606</v>
      </c>
      <c r="BD29" s="255" t="s">
        <v>606</v>
      </c>
      <c r="BE29" s="255" t="s">
        <v>606</v>
      </c>
      <c r="BF29" s="255" t="s">
        <v>606</v>
      </c>
      <c r="BG29" s="255" t="s">
        <v>606</v>
      </c>
      <c r="BH29" s="255" t="s">
        <v>606</v>
      </c>
      <c r="BI29" s="255" t="s">
        <v>606</v>
      </c>
      <c r="BJ29" s="278">
        <v>0</v>
      </c>
      <c r="BK29" s="278">
        <v>0</v>
      </c>
      <c r="BL29" s="255" t="s">
        <v>606</v>
      </c>
      <c r="BM29" s="255" t="s">
        <v>606</v>
      </c>
      <c r="BN29" s="255">
        <v>0</v>
      </c>
      <c r="BO29" s="255" t="s">
        <v>606</v>
      </c>
      <c r="BP29" s="255" t="s">
        <v>606</v>
      </c>
      <c r="BQ29" s="255" t="s">
        <v>606</v>
      </c>
      <c r="BR29" s="255" t="s">
        <v>606</v>
      </c>
      <c r="BS29" s="255" t="s">
        <v>606</v>
      </c>
      <c r="BT29" s="255" t="s">
        <v>606</v>
      </c>
      <c r="BU29" s="255" t="s">
        <v>606</v>
      </c>
      <c r="BV29" s="255" t="s">
        <v>606</v>
      </c>
      <c r="BW29" s="255" t="s">
        <v>606</v>
      </c>
      <c r="BX29" s="278">
        <v>0</v>
      </c>
      <c r="BY29" s="278">
        <f>0.74</f>
        <v>0.74</v>
      </c>
      <c r="BZ29" s="255" t="s">
        <v>606</v>
      </c>
      <c r="CA29" s="255" t="s">
        <v>606</v>
      </c>
      <c r="CB29" s="255">
        <f>0.35</f>
        <v>0.35</v>
      </c>
      <c r="CC29" s="255" t="s">
        <v>606</v>
      </c>
      <c r="CD29" s="255" t="s">
        <v>606</v>
      </c>
      <c r="CE29" s="255" t="s">
        <v>606</v>
      </c>
      <c r="CF29" s="255" t="s">
        <v>606</v>
      </c>
      <c r="CG29" s="255" t="s">
        <v>606</v>
      </c>
      <c r="CH29" s="255" t="s">
        <v>606</v>
      </c>
      <c r="CI29" s="255" t="s">
        <v>606</v>
      </c>
      <c r="CJ29" s="255" t="s">
        <v>606</v>
      </c>
      <c r="CK29" s="255" t="s">
        <v>606</v>
      </c>
      <c r="CL29" s="278">
        <v>0</v>
      </c>
      <c r="CM29" s="278">
        <f>BY29</f>
        <v>0.74</v>
      </c>
      <c r="CN29" s="255" t="s">
        <v>606</v>
      </c>
      <c r="CO29" s="255" t="s">
        <v>606</v>
      </c>
      <c r="CP29" s="255">
        <f>CB29</f>
        <v>0.35</v>
      </c>
      <c r="CQ29" s="255" t="s">
        <v>606</v>
      </c>
      <c r="CR29" s="255" t="s">
        <v>606</v>
      </c>
      <c r="CS29" s="255" t="s">
        <v>606</v>
      </c>
      <c r="CT29" s="255" t="s">
        <v>606</v>
      </c>
      <c r="CU29" s="255" t="s">
        <v>606</v>
      </c>
      <c r="CV29" s="255" t="s">
        <v>606</v>
      </c>
      <c r="CW29" s="255" t="s">
        <v>606</v>
      </c>
      <c r="CX29" s="255" t="s">
        <v>606</v>
      </c>
      <c r="CY29" s="255" t="s">
        <v>606</v>
      </c>
      <c r="CZ29" s="255" t="s">
        <v>606</v>
      </c>
    </row>
    <row r="30" spans="1:104" s="189" customFormat="1" ht="60">
      <c r="A30" s="275" t="s">
        <v>580</v>
      </c>
      <c r="B30" s="276" t="s">
        <v>670</v>
      </c>
      <c r="C30" s="277" t="s">
        <v>734</v>
      </c>
      <c r="D30" s="282">
        <f>ROUND(350*6300000/30500/1000000,3)</f>
        <v>7.1999999999999995E-2</v>
      </c>
      <c r="E30" s="255" t="s">
        <v>606</v>
      </c>
      <c r="F30" s="255" t="s">
        <v>606</v>
      </c>
      <c r="G30" s="255" t="s">
        <v>606</v>
      </c>
      <c r="H30" s="255" t="s">
        <v>606</v>
      </c>
      <c r="I30" s="255" t="s">
        <v>606</v>
      </c>
      <c r="J30" s="255" t="s">
        <v>606</v>
      </c>
      <c r="K30" s="255" t="s">
        <v>606</v>
      </c>
      <c r="L30" s="255" t="s">
        <v>606</v>
      </c>
      <c r="M30" s="255" t="s">
        <v>606</v>
      </c>
      <c r="N30" s="255" t="s">
        <v>606</v>
      </c>
      <c r="O30" s="255" t="s">
        <v>606</v>
      </c>
      <c r="P30" s="255" t="s">
        <v>606</v>
      </c>
      <c r="Q30" s="255" t="s">
        <v>606</v>
      </c>
      <c r="R30" s="255" t="s">
        <v>606</v>
      </c>
      <c r="S30" s="255" t="s">
        <v>606</v>
      </c>
      <c r="T30" s="278">
        <v>0</v>
      </c>
      <c r="U30" s="278">
        <v>0</v>
      </c>
      <c r="V30" s="255" t="s">
        <v>606</v>
      </c>
      <c r="W30" s="255" t="s">
        <v>606</v>
      </c>
      <c r="X30" s="255">
        <v>0</v>
      </c>
      <c r="Y30" s="255" t="s">
        <v>606</v>
      </c>
      <c r="Z30" s="255" t="s">
        <v>606</v>
      </c>
      <c r="AA30" s="255" t="s">
        <v>606</v>
      </c>
      <c r="AB30" s="255" t="s">
        <v>606</v>
      </c>
      <c r="AC30" s="255" t="s">
        <v>606</v>
      </c>
      <c r="AD30" s="255" t="s">
        <v>606</v>
      </c>
      <c r="AE30" s="255" t="s">
        <v>606</v>
      </c>
      <c r="AF30" s="255" t="s">
        <v>606</v>
      </c>
      <c r="AG30" s="255" t="s">
        <v>606</v>
      </c>
      <c r="AH30" s="278">
        <v>0</v>
      </c>
      <c r="AI30" s="278">
        <v>0</v>
      </c>
      <c r="AJ30" s="255" t="s">
        <v>606</v>
      </c>
      <c r="AK30" s="255" t="s">
        <v>606</v>
      </c>
      <c r="AL30" s="255">
        <v>0</v>
      </c>
      <c r="AM30" s="255" t="s">
        <v>606</v>
      </c>
      <c r="AN30" s="255" t="s">
        <v>606</v>
      </c>
      <c r="AO30" s="255" t="s">
        <v>606</v>
      </c>
      <c r="AP30" s="255" t="s">
        <v>606</v>
      </c>
      <c r="AQ30" s="255" t="s">
        <v>606</v>
      </c>
      <c r="AR30" s="255" t="s">
        <v>606</v>
      </c>
      <c r="AS30" s="255" t="s">
        <v>606</v>
      </c>
      <c r="AT30" s="255" t="s">
        <v>606</v>
      </c>
      <c r="AU30" s="255" t="s">
        <v>606</v>
      </c>
      <c r="AV30" s="278">
        <v>0</v>
      </c>
      <c r="AW30" s="278">
        <v>0</v>
      </c>
      <c r="AX30" s="255" t="s">
        <v>606</v>
      </c>
      <c r="AY30" s="255" t="s">
        <v>606</v>
      </c>
      <c r="AZ30" s="255">
        <v>0</v>
      </c>
      <c r="BA30" s="255" t="s">
        <v>606</v>
      </c>
      <c r="BB30" s="255" t="s">
        <v>606</v>
      </c>
      <c r="BC30" s="255" t="s">
        <v>606</v>
      </c>
      <c r="BD30" s="255" t="s">
        <v>606</v>
      </c>
      <c r="BE30" s="255" t="s">
        <v>606</v>
      </c>
      <c r="BF30" s="255" t="s">
        <v>606</v>
      </c>
      <c r="BG30" s="255" t="s">
        <v>606</v>
      </c>
      <c r="BH30" s="255" t="s">
        <v>606</v>
      </c>
      <c r="BI30" s="255" t="s">
        <v>606</v>
      </c>
      <c r="BJ30" s="278">
        <v>0</v>
      </c>
      <c r="BK30" s="278">
        <v>0</v>
      </c>
      <c r="BL30" s="255" t="s">
        <v>606</v>
      </c>
      <c r="BM30" s="255" t="s">
        <v>606</v>
      </c>
      <c r="BN30" s="255">
        <v>0</v>
      </c>
      <c r="BO30" s="255" t="s">
        <v>606</v>
      </c>
      <c r="BP30" s="255" t="s">
        <v>606</v>
      </c>
      <c r="BQ30" s="255" t="s">
        <v>606</v>
      </c>
      <c r="BR30" s="255" t="s">
        <v>606</v>
      </c>
      <c r="BS30" s="255" t="s">
        <v>606</v>
      </c>
      <c r="BT30" s="255" t="s">
        <v>606</v>
      </c>
      <c r="BU30" s="255" t="s">
        <v>606</v>
      </c>
      <c r="BV30" s="255" t="s">
        <v>606</v>
      </c>
      <c r="BW30" s="255" t="s">
        <v>606</v>
      </c>
      <c r="BX30" s="278">
        <v>0</v>
      </c>
      <c r="BY30" s="278">
        <f>0.85</f>
        <v>0.85</v>
      </c>
      <c r="BZ30" s="255" t="s">
        <v>606</v>
      </c>
      <c r="CA30" s="255" t="s">
        <v>606</v>
      </c>
      <c r="CB30" s="255">
        <v>0.35</v>
      </c>
      <c r="CC30" s="255" t="s">
        <v>606</v>
      </c>
      <c r="CD30" s="255" t="s">
        <v>606</v>
      </c>
      <c r="CE30" s="255" t="s">
        <v>606</v>
      </c>
      <c r="CF30" s="255" t="s">
        <v>606</v>
      </c>
      <c r="CG30" s="255" t="s">
        <v>606</v>
      </c>
      <c r="CH30" s="255" t="s">
        <v>606</v>
      </c>
      <c r="CI30" s="255" t="s">
        <v>606</v>
      </c>
      <c r="CJ30" s="255" t="s">
        <v>606</v>
      </c>
      <c r="CK30" s="255" t="s">
        <v>606</v>
      </c>
      <c r="CL30" s="278">
        <v>0</v>
      </c>
      <c r="CM30" s="278">
        <f>BY30</f>
        <v>0.85</v>
      </c>
      <c r="CN30" s="255" t="s">
        <v>606</v>
      </c>
      <c r="CO30" s="255" t="s">
        <v>606</v>
      </c>
      <c r="CP30" s="255">
        <f>CB30</f>
        <v>0.35</v>
      </c>
      <c r="CQ30" s="255" t="s">
        <v>606</v>
      </c>
      <c r="CR30" s="255" t="s">
        <v>606</v>
      </c>
      <c r="CS30" s="255" t="s">
        <v>606</v>
      </c>
      <c r="CT30" s="255" t="s">
        <v>606</v>
      </c>
      <c r="CU30" s="255" t="s">
        <v>606</v>
      </c>
      <c r="CV30" s="255" t="s">
        <v>606</v>
      </c>
      <c r="CW30" s="255" t="s">
        <v>606</v>
      </c>
      <c r="CX30" s="255" t="s">
        <v>606</v>
      </c>
      <c r="CY30" s="255" t="s">
        <v>606</v>
      </c>
      <c r="CZ30" s="255" t="s">
        <v>606</v>
      </c>
    </row>
    <row r="31" spans="1:104" s="192" customFormat="1" ht="78.75">
      <c r="A31" s="273" t="s">
        <v>531</v>
      </c>
      <c r="B31" s="274" t="s">
        <v>737</v>
      </c>
      <c r="C31" s="265" t="s">
        <v>725</v>
      </c>
      <c r="D31" s="267" t="s">
        <v>606</v>
      </c>
      <c r="E31" s="294" t="s">
        <v>606</v>
      </c>
      <c r="F31" s="294" t="s">
        <v>606</v>
      </c>
      <c r="G31" s="294" t="s">
        <v>606</v>
      </c>
      <c r="H31" s="294" t="s">
        <v>606</v>
      </c>
      <c r="I31" s="294" t="s">
        <v>606</v>
      </c>
      <c r="J31" s="294" t="s">
        <v>606</v>
      </c>
      <c r="K31" s="294" t="s">
        <v>606</v>
      </c>
      <c r="L31" s="294" t="s">
        <v>606</v>
      </c>
      <c r="M31" s="294" t="s">
        <v>606</v>
      </c>
      <c r="N31" s="294" t="s">
        <v>606</v>
      </c>
      <c r="O31" s="294" t="s">
        <v>606</v>
      </c>
      <c r="P31" s="294" t="s">
        <v>606</v>
      </c>
      <c r="Q31" s="294" t="s">
        <v>606</v>
      </c>
      <c r="R31" s="294" t="s">
        <v>606</v>
      </c>
      <c r="S31" s="294" t="s">
        <v>606</v>
      </c>
      <c r="T31" s="266">
        <v>0</v>
      </c>
      <c r="U31" s="266">
        <f>U32</f>
        <v>0.34</v>
      </c>
      <c r="V31" s="294" t="s">
        <v>606</v>
      </c>
      <c r="W31" s="294" t="s">
        <v>606</v>
      </c>
      <c r="X31" s="294" t="s">
        <v>606</v>
      </c>
      <c r="Y31" s="294" t="s">
        <v>606</v>
      </c>
      <c r="Z31" s="294">
        <f>Z32</f>
        <v>1</v>
      </c>
      <c r="AA31" s="294" t="s">
        <v>606</v>
      </c>
      <c r="AB31" s="294" t="s">
        <v>606</v>
      </c>
      <c r="AC31" s="294" t="s">
        <v>606</v>
      </c>
      <c r="AD31" s="294" t="s">
        <v>606</v>
      </c>
      <c r="AE31" s="294" t="s">
        <v>606</v>
      </c>
      <c r="AF31" s="294" t="s">
        <v>606</v>
      </c>
      <c r="AG31" s="294" t="s">
        <v>606</v>
      </c>
      <c r="AH31" s="266">
        <v>0</v>
      </c>
      <c r="AI31" s="266">
        <f>AI32</f>
        <v>0</v>
      </c>
      <c r="AJ31" s="294" t="s">
        <v>606</v>
      </c>
      <c r="AK31" s="294" t="s">
        <v>606</v>
      </c>
      <c r="AL31" s="294" t="s">
        <v>606</v>
      </c>
      <c r="AM31" s="294" t="s">
        <v>606</v>
      </c>
      <c r="AN31" s="294">
        <f>AN32</f>
        <v>0</v>
      </c>
      <c r="AO31" s="294" t="s">
        <v>606</v>
      </c>
      <c r="AP31" s="294" t="s">
        <v>606</v>
      </c>
      <c r="AQ31" s="294" t="s">
        <v>606</v>
      </c>
      <c r="AR31" s="294" t="s">
        <v>606</v>
      </c>
      <c r="AS31" s="294" t="s">
        <v>606</v>
      </c>
      <c r="AT31" s="294" t="s">
        <v>606</v>
      </c>
      <c r="AU31" s="294" t="s">
        <v>606</v>
      </c>
      <c r="AV31" s="266">
        <v>0</v>
      </c>
      <c r="AW31" s="266">
        <f>AW32</f>
        <v>0</v>
      </c>
      <c r="AX31" s="294" t="s">
        <v>606</v>
      </c>
      <c r="AY31" s="294" t="s">
        <v>606</v>
      </c>
      <c r="AZ31" s="294" t="s">
        <v>606</v>
      </c>
      <c r="BA31" s="294" t="s">
        <v>606</v>
      </c>
      <c r="BB31" s="294">
        <f>BB32</f>
        <v>0</v>
      </c>
      <c r="BC31" s="294" t="s">
        <v>606</v>
      </c>
      <c r="BD31" s="294" t="s">
        <v>606</v>
      </c>
      <c r="BE31" s="294" t="s">
        <v>606</v>
      </c>
      <c r="BF31" s="294" t="s">
        <v>606</v>
      </c>
      <c r="BG31" s="294" t="s">
        <v>606</v>
      </c>
      <c r="BH31" s="294" t="s">
        <v>606</v>
      </c>
      <c r="BI31" s="294" t="s">
        <v>606</v>
      </c>
      <c r="BJ31" s="266">
        <v>0</v>
      </c>
      <c r="BK31" s="266">
        <f>BK32</f>
        <v>0</v>
      </c>
      <c r="BL31" s="294" t="s">
        <v>606</v>
      </c>
      <c r="BM31" s="294" t="s">
        <v>606</v>
      </c>
      <c r="BN31" s="294" t="s">
        <v>606</v>
      </c>
      <c r="BO31" s="294" t="s">
        <v>606</v>
      </c>
      <c r="BP31" s="294">
        <f>BP32</f>
        <v>0</v>
      </c>
      <c r="BQ31" s="294" t="s">
        <v>606</v>
      </c>
      <c r="BR31" s="294" t="s">
        <v>606</v>
      </c>
      <c r="BS31" s="294" t="s">
        <v>606</v>
      </c>
      <c r="BT31" s="294" t="s">
        <v>606</v>
      </c>
      <c r="BU31" s="294" t="s">
        <v>606</v>
      </c>
      <c r="BV31" s="294" t="s">
        <v>606</v>
      </c>
      <c r="BW31" s="294" t="s">
        <v>606</v>
      </c>
      <c r="BX31" s="266">
        <v>0</v>
      </c>
      <c r="BY31" s="266">
        <f>BY32</f>
        <v>0</v>
      </c>
      <c r="BZ31" s="294" t="s">
        <v>606</v>
      </c>
      <c r="CA31" s="294" t="s">
        <v>606</v>
      </c>
      <c r="CB31" s="294" t="s">
        <v>606</v>
      </c>
      <c r="CC31" s="294" t="s">
        <v>606</v>
      </c>
      <c r="CD31" s="294">
        <f>CD32</f>
        <v>0</v>
      </c>
      <c r="CE31" s="294" t="s">
        <v>606</v>
      </c>
      <c r="CF31" s="294" t="s">
        <v>606</v>
      </c>
      <c r="CG31" s="294" t="s">
        <v>606</v>
      </c>
      <c r="CH31" s="294" t="s">
        <v>606</v>
      </c>
      <c r="CI31" s="294" t="s">
        <v>606</v>
      </c>
      <c r="CJ31" s="294" t="s">
        <v>606</v>
      </c>
      <c r="CK31" s="294" t="s">
        <v>606</v>
      </c>
      <c r="CL31" s="266">
        <v>0</v>
      </c>
      <c r="CM31" s="266">
        <f>CM32</f>
        <v>0.34</v>
      </c>
      <c r="CN31" s="294" t="s">
        <v>606</v>
      </c>
      <c r="CO31" s="294" t="s">
        <v>606</v>
      </c>
      <c r="CP31" s="294" t="s">
        <v>606</v>
      </c>
      <c r="CQ31" s="294" t="s">
        <v>606</v>
      </c>
      <c r="CR31" s="294">
        <f>CR32</f>
        <v>1</v>
      </c>
      <c r="CS31" s="294" t="s">
        <v>606</v>
      </c>
      <c r="CT31" s="294" t="s">
        <v>606</v>
      </c>
      <c r="CU31" s="294" t="s">
        <v>606</v>
      </c>
      <c r="CV31" s="294" t="s">
        <v>606</v>
      </c>
      <c r="CW31" s="294" t="s">
        <v>606</v>
      </c>
      <c r="CX31" s="294" t="s">
        <v>606</v>
      </c>
      <c r="CY31" s="294" t="s">
        <v>606</v>
      </c>
      <c r="CZ31" s="294" t="s">
        <v>606</v>
      </c>
    </row>
    <row r="32" spans="1:104" s="189" customFormat="1">
      <c r="A32" s="275" t="s">
        <v>585</v>
      </c>
      <c r="B32" s="276" t="s">
        <v>851</v>
      </c>
      <c r="C32" s="277" t="s">
        <v>728</v>
      </c>
      <c r="D32" s="279" t="s">
        <v>606</v>
      </c>
      <c r="E32" s="255" t="s">
        <v>606</v>
      </c>
      <c r="F32" s="255" t="s">
        <v>606</v>
      </c>
      <c r="G32" s="255" t="s">
        <v>606</v>
      </c>
      <c r="H32" s="255" t="s">
        <v>606</v>
      </c>
      <c r="I32" s="255" t="s">
        <v>606</v>
      </c>
      <c r="J32" s="255" t="s">
        <v>606</v>
      </c>
      <c r="K32" s="255" t="s">
        <v>606</v>
      </c>
      <c r="L32" s="255" t="s">
        <v>606</v>
      </c>
      <c r="M32" s="255" t="s">
        <v>606</v>
      </c>
      <c r="N32" s="255" t="s">
        <v>606</v>
      </c>
      <c r="O32" s="255" t="s">
        <v>606</v>
      </c>
      <c r="P32" s="255" t="s">
        <v>606</v>
      </c>
      <c r="Q32" s="255" t="s">
        <v>606</v>
      </c>
      <c r="R32" s="255" t="s">
        <v>606</v>
      </c>
      <c r="S32" s="255" t="s">
        <v>606</v>
      </c>
      <c r="T32" s="278">
        <v>0</v>
      </c>
      <c r="U32" s="278">
        <v>0.34</v>
      </c>
      <c r="V32" s="255" t="s">
        <v>606</v>
      </c>
      <c r="W32" s="255" t="s">
        <v>606</v>
      </c>
      <c r="X32" s="255" t="s">
        <v>606</v>
      </c>
      <c r="Y32" s="255" t="s">
        <v>606</v>
      </c>
      <c r="Z32" s="255">
        <v>1</v>
      </c>
      <c r="AA32" s="255" t="s">
        <v>606</v>
      </c>
      <c r="AB32" s="255" t="s">
        <v>606</v>
      </c>
      <c r="AC32" s="255" t="s">
        <v>606</v>
      </c>
      <c r="AD32" s="255" t="s">
        <v>606</v>
      </c>
      <c r="AE32" s="255" t="s">
        <v>606</v>
      </c>
      <c r="AF32" s="255" t="s">
        <v>606</v>
      </c>
      <c r="AG32" s="255" t="s">
        <v>606</v>
      </c>
      <c r="AH32" s="278">
        <v>0</v>
      </c>
      <c r="AI32" s="278">
        <v>0</v>
      </c>
      <c r="AJ32" s="255" t="s">
        <v>606</v>
      </c>
      <c r="AK32" s="255" t="s">
        <v>606</v>
      </c>
      <c r="AL32" s="255" t="s">
        <v>606</v>
      </c>
      <c r="AM32" s="255" t="s">
        <v>606</v>
      </c>
      <c r="AN32" s="255">
        <v>0</v>
      </c>
      <c r="AO32" s="255" t="s">
        <v>606</v>
      </c>
      <c r="AP32" s="255" t="s">
        <v>606</v>
      </c>
      <c r="AQ32" s="255" t="s">
        <v>606</v>
      </c>
      <c r="AR32" s="255" t="s">
        <v>606</v>
      </c>
      <c r="AS32" s="255" t="s">
        <v>606</v>
      </c>
      <c r="AT32" s="255" t="s">
        <v>606</v>
      </c>
      <c r="AU32" s="255" t="s">
        <v>606</v>
      </c>
      <c r="AV32" s="278">
        <v>0</v>
      </c>
      <c r="AW32" s="278">
        <v>0</v>
      </c>
      <c r="AX32" s="255" t="s">
        <v>606</v>
      </c>
      <c r="AY32" s="255" t="s">
        <v>606</v>
      </c>
      <c r="AZ32" s="255" t="s">
        <v>606</v>
      </c>
      <c r="BA32" s="255" t="s">
        <v>606</v>
      </c>
      <c r="BB32" s="255">
        <v>0</v>
      </c>
      <c r="BC32" s="255" t="s">
        <v>606</v>
      </c>
      <c r="BD32" s="255" t="s">
        <v>606</v>
      </c>
      <c r="BE32" s="255" t="s">
        <v>606</v>
      </c>
      <c r="BF32" s="255" t="s">
        <v>606</v>
      </c>
      <c r="BG32" s="255" t="s">
        <v>606</v>
      </c>
      <c r="BH32" s="255" t="s">
        <v>606</v>
      </c>
      <c r="BI32" s="255" t="s">
        <v>606</v>
      </c>
      <c r="BJ32" s="278">
        <v>0</v>
      </c>
      <c r="BK32" s="278">
        <v>0</v>
      </c>
      <c r="BL32" s="255" t="s">
        <v>606</v>
      </c>
      <c r="BM32" s="255" t="s">
        <v>606</v>
      </c>
      <c r="BN32" s="255" t="s">
        <v>606</v>
      </c>
      <c r="BO32" s="255" t="s">
        <v>606</v>
      </c>
      <c r="BP32" s="255">
        <v>0</v>
      </c>
      <c r="BQ32" s="255" t="s">
        <v>606</v>
      </c>
      <c r="BR32" s="255" t="s">
        <v>606</v>
      </c>
      <c r="BS32" s="255" t="s">
        <v>606</v>
      </c>
      <c r="BT32" s="255" t="s">
        <v>606</v>
      </c>
      <c r="BU32" s="255" t="s">
        <v>606</v>
      </c>
      <c r="BV32" s="255" t="s">
        <v>606</v>
      </c>
      <c r="BW32" s="255" t="s">
        <v>606</v>
      </c>
      <c r="BX32" s="278">
        <v>0</v>
      </c>
      <c r="BY32" s="278">
        <v>0</v>
      </c>
      <c r="BZ32" s="255" t="s">
        <v>606</v>
      </c>
      <c r="CA32" s="255" t="s">
        <v>606</v>
      </c>
      <c r="CB32" s="255" t="s">
        <v>606</v>
      </c>
      <c r="CC32" s="255" t="s">
        <v>606</v>
      </c>
      <c r="CD32" s="255">
        <v>0</v>
      </c>
      <c r="CE32" s="255" t="s">
        <v>606</v>
      </c>
      <c r="CF32" s="255" t="s">
        <v>606</v>
      </c>
      <c r="CG32" s="255" t="s">
        <v>606</v>
      </c>
      <c r="CH32" s="255" t="s">
        <v>606</v>
      </c>
      <c r="CI32" s="255" t="s">
        <v>606</v>
      </c>
      <c r="CJ32" s="255" t="s">
        <v>606</v>
      </c>
      <c r="CK32" s="255" t="s">
        <v>606</v>
      </c>
      <c r="CL32" s="278">
        <v>0</v>
      </c>
      <c r="CM32" s="278">
        <f>U32</f>
        <v>0.34</v>
      </c>
      <c r="CN32" s="255" t="s">
        <v>606</v>
      </c>
      <c r="CO32" s="255" t="s">
        <v>606</v>
      </c>
      <c r="CP32" s="255" t="s">
        <v>606</v>
      </c>
      <c r="CQ32" s="255" t="s">
        <v>606</v>
      </c>
      <c r="CR32" s="255">
        <f>Z32</f>
        <v>1</v>
      </c>
      <c r="CS32" s="255" t="s">
        <v>606</v>
      </c>
      <c r="CT32" s="255" t="s">
        <v>606</v>
      </c>
      <c r="CU32" s="255" t="s">
        <v>606</v>
      </c>
      <c r="CV32" s="255" t="s">
        <v>606</v>
      </c>
      <c r="CW32" s="255" t="s">
        <v>606</v>
      </c>
      <c r="CX32" s="255" t="s">
        <v>606</v>
      </c>
      <c r="CY32" s="255" t="s">
        <v>606</v>
      </c>
      <c r="CZ32" s="255" t="s">
        <v>606</v>
      </c>
    </row>
    <row r="33" spans="1:104" s="192" customFormat="1" ht="63">
      <c r="A33" s="273" t="s">
        <v>674</v>
      </c>
      <c r="B33" s="274" t="s">
        <v>738</v>
      </c>
      <c r="C33" s="265" t="s">
        <v>725</v>
      </c>
      <c r="D33" s="267" t="s">
        <v>606</v>
      </c>
      <c r="E33" s="294" t="s">
        <v>606</v>
      </c>
      <c r="F33" s="294" t="s">
        <v>606</v>
      </c>
      <c r="G33" s="294" t="s">
        <v>606</v>
      </c>
      <c r="H33" s="294" t="s">
        <v>606</v>
      </c>
      <c r="I33" s="294" t="s">
        <v>606</v>
      </c>
      <c r="J33" s="294" t="s">
        <v>606</v>
      </c>
      <c r="K33" s="294" t="s">
        <v>606</v>
      </c>
      <c r="L33" s="294" t="s">
        <v>606</v>
      </c>
      <c r="M33" s="294" t="s">
        <v>606</v>
      </c>
      <c r="N33" s="294" t="s">
        <v>606</v>
      </c>
      <c r="O33" s="294" t="s">
        <v>606</v>
      </c>
      <c r="P33" s="294" t="s">
        <v>606</v>
      </c>
      <c r="Q33" s="294" t="s">
        <v>606</v>
      </c>
      <c r="R33" s="294" t="s">
        <v>606</v>
      </c>
      <c r="S33" s="294" t="s">
        <v>606</v>
      </c>
      <c r="T33" s="266">
        <v>0</v>
      </c>
      <c r="U33" s="266">
        <f>U34</f>
        <v>0.49</v>
      </c>
      <c r="V33" s="294" t="s">
        <v>606</v>
      </c>
      <c r="W33" s="294" t="s">
        <v>606</v>
      </c>
      <c r="X33" s="294">
        <f>X34</f>
        <v>0.3</v>
      </c>
      <c r="Y33" s="294" t="s">
        <v>606</v>
      </c>
      <c r="Z33" s="294" t="s">
        <v>606</v>
      </c>
      <c r="AA33" s="294" t="s">
        <v>606</v>
      </c>
      <c r="AB33" s="294" t="s">
        <v>606</v>
      </c>
      <c r="AC33" s="294" t="s">
        <v>606</v>
      </c>
      <c r="AD33" s="294" t="s">
        <v>606</v>
      </c>
      <c r="AE33" s="294" t="s">
        <v>606</v>
      </c>
      <c r="AF33" s="294" t="s">
        <v>606</v>
      </c>
      <c r="AG33" s="294" t="s">
        <v>606</v>
      </c>
      <c r="AH33" s="266">
        <v>0</v>
      </c>
      <c r="AI33" s="266">
        <f>AI34</f>
        <v>0</v>
      </c>
      <c r="AJ33" s="294" t="s">
        <v>606</v>
      </c>
      <c r="AK33" s="294" t="s">
        <v>606</v>
      </c>
      <c r="AL33" s="294">
        <f>AL34</f>
        <v>0</v>
      </c>
      <c r="AM33" s="294" t="s">
        <v>606</v>
      </c>
      <c r="AN33" s="294" t="s">
        <v>606</v>
      </c>
      <c r="AO33" s="294" t="s">
        <v>606</v>
      </c>
      <c r="AP33" s="294" t="s">
        <v>606</v>
      </c>
      <c r="AQ33" s="294" t="s">
        <v>606</v>
      </c>
      <c r="AR33" s="294" t="s">
        <v>606</v>
      </c>
      <c r="AS33" s="294" t="s">
        <v>606</v>
      </c>
      <c r="AT33" s="294" t="s">
        <v>606</v>
      </c>
      <c r="AU33" s="294" t="s">
        <v>606</v>
      </c>
      <c r="AV33" s="266">
        <v>0</v>
      </c>
      <c r="AW33" s="266">
        <f>AW34</f>
        <v>0</v>
      </c>
      <c r="AX33" s="294" t="s">
        <v>606</v>
      </c>
      <c r="AY33" s="294" t="s">
        <v>606</v>
      </c>
      <c r="AZ33" s="294">
        <f>AZ34</f>
        <v>0</v>
      </c>
      <c r="BA33" s="294" t="s">
        <v>606</v>
      </c>
      <c r="BB33" s="294" t="s">
        <v>606</v>
      </c>
      <c r="BC33" s="294" t="s">
        <v>606</v>
      </c>
      <c r="BD33" s="294" t="s">
        <v>606</v>
      </c>
      <c r="BE33" s="294" t="s">
        <v>606</v>
      </c>
      <c r="BF33" s="294" t="s">
        <v>606</v>
      </c>
      <c r="BG33" s="294" t="s">
        <v>606</v>
      </c>
      <c r="BH33" s="294" t="s">
        <v>606</v>
      </c>
      <c r="BI33" s="294" t="s">
        <v>606</v>
      </c>
      <c r="BJ33" s="266">
        <v>0</v>
      </c>
      <c r="BK33" s="266">
        <f>BK34</f>
        <v>0</v>
      </c>
      <c r="BL33" s="294" t="s">
        <v>606</v>
      </c>
      <c r="BM33" s="294" t="s">
        <v>606</v>
      </c>
      <c r="BN33" s="294">
        <f>BN34</f>
        <v>0</v>
      </c>
      <c r="BO33" s="294" t="s">
        <v>606</v>
      </c>
      <c r="BP33" s="294" t="s">
        <v>606</v>
      </c>
      <c r="BQ33" s="294" t="s">
        <v>606</v>
      </c>
      <c r="BR33" s="294" t="s">
        <v>606</v>
      </c>
      <c r="BS33" s="294" t="s">
        <v>606</v>
      </c>
      <c r="BT33" s="294" t="s">
        <v>606</v>
      </c>
      <c r="BU33" s="294" t="s">
        <v>606</v>
      </c>
      <c r="BV33" s="294" t="s">
        <v>606</v>
      </c>
      <c r="BW33" s="294" t="s">
        <v>606</v>
      </c>
      <c r="BX33" s="266">
        <v>0</v>
      </c>
      <c r="BY33" s="266">
        <f>BY34</f>
        <v>0</v>
      </c>
      <c r="BZ33" s="294" t="s">
        <v>606</v>
      </c>
      <c r="CA33" s="294" t="s">
        <v>606</v>
      </c>
      <c r="CB33" s="294">
        <f>CB34</f>
        <v>0</v>
      </c>
      <c r="CC33" s="294" t="s">
        <v>606</v>
      </c>
      <c r="CD33" s="294" t="s">
        <v>606</v>
      </c>
      <c r="CE33" s="294" t="s">
        <v>606</v>
      </c>
      <c r="CF33" s="294" t="s">
        <v>606</v>
      </c>
      <c r="CG33" s="294" t="s">
        <v>606</v>
      </c>
      <c r="CH33" s="294" t="s">
        <v>606</v>
      </c>
      <c r="CI33" s="294" t="s">
        <v>606</v>
      </c>
      <c r="CJ33" s="294" t="s">
        <v>606</v>
      </c>
      <c r="CK33" s="294" t="s">
        <v>606</v>
      </c>
      <c r="CL33" s="266">
        <v>0</v>
      </c>
      <c r="CM33" s="266">
        <f>CM34</f>
        <v>0.49</v>
      </c>
      <c r="CN33" s="294" t="s">
        <v>606</v>
      </c>
      <c r="CO33" s="294" t="s">
        <v>606</v>
      </c>
      <c r="CP33" s="294">
        <f>CP34</f>
        <v>0.3</v>
      </c>
      <c r="CQ33" s="294" t="s">
        <v>606</v>
      </c>
      <c r="CR33" s="294" t="s">
        <v>606</v>
      </c>
      <c r="CS33" s="294" t="s">
        <v>606</v>
      </c>
      <c r="CT33" s="294" t="s">
        <v>606</v>
      </c>
      <c r="CU33" s="294" t="s">
        <v>606</v>
      </c>
      <c r="CV33" s="294" t="s">
        <v>606</v>
      </c>
      <c r="CW33" s="294" t="s">
        <v>606</v>
      </c>
      <c r="CX33" s="294" t="s">
        <v>606</v>
      </c>
      <c r="CY33" s="294" t="s">
        <v>606</v>
      </c>
      <c r="CZ33" s="294" t="s">
        <v>606</v>
      </c>
    </row>
    <row r="34" spans="1:104" s="189" customFormat="1" ht="75">
      <c r="A34" s="275" t="s">
        <v>674</v>
      </c>
      <c r="B34" s="276" t="s">
        <v>676</v>
      </c>
      <c r="C34" s="277" t="s">
        <v>729</v>
      </c>
      <c r="D34" s="279" t="s">
        <v>606</v>
      </c>
      <c r="E34" s="255" t="s">
        <v>606</v>
      </c>
      <c r="F34" s="255" t="s">
        <v>606</v>
      </c>
      <c r="G34" s="255" t="s">
        <v>606</v>
      </c>
      <c r="H34" s="255" t="s">
        <v>606</v>
      </c>
      <c r="I34" s="255" t="s">
        <v>606</v>
      </c>
      <c r="J34" s="255" t="s">
        <v>606</v>
      </c>
      <c r="K34" s="255" t="s">
        <v>606</v>
      </c>
      <c r="L34" s="255" t="s">
        <v>606</v>
      </c>
      <c r="M34" s="255" t="s">
        <v>606</v>
      </c>
      <c r="N34" s="255" t="s">
        <v>606</v>
      </c>
      <c r="O34" s="255" t="s">
        <v>606</v>
      </c>
      <c r="P34" s="255" t="s">
        <v>606</v>
      </c>
      <c r="Q34" s="255" t="s">
        <v>606</v>
      </c>
      <c r="R34" s="255" t="s">
        <v>606</v>
      </c>
      <c r="S34" s="255" t="s">
        <v>606</v>
      </c>
      <c r="T34" s="278">
        <v>0</v>
      </c>
      <c r="U34" s="278">
        <v>0.49</v>
      </c>
      <c r="V34" s="255" t="s">
        <v>606</v>
      </c>
      <c r="W34" s="255" t="s">
        <v>606</v>
      </c>
      <c r="X34" s="255">
        <v>0.3</v>
      </c>
      <c r="Y34" s="255" t="s">
        <v>606</v>
      </c>
      <c r="Z34" s="255" t="s">
        <v>606</v>
      </c>
      <c r="AA34" s="255" t="s">
        <v>606</v>
      </c>
      <c r="AB34" s="255" t="s">
        <v>606</v>
      </c>
      <c r="AC34" s="255" t="s">
        <v>606</v>
      </c>
      <c r="AD34" s="255" t="s">
        <v>606</v>
      </c>
      <c r="AE34" s="255" t="s">
        <v>606</v>
      </c>
      <c r="AF34" s="255" t="s">
        <v>606</v>
      </c>
      <c r="AG34" s="255" t="s">
        <v>606</v>
      </c>
      <c r="AH34" s="278">
        <v>0</v>
      </c>
      <c r="AI34" s="278">
        <v>0</v>
      </c>
      <c r="AJ34" s="255" t="s">
        <v>606</v>
      </c>
      <c r="AK34" s="255" t="s">
        <v>606</v>
      </c>
      <c r="AL34" s="255">
        <v>0</v>
      </c>
      <c r="AM34" s="255" t="s">
        <v>606</v>
      </c>
      <c r="AN34" s="255" t="s">
        <v>606</v>
      </c>
      <c r="AO34" s="255" t="s">
        <v>606</v>
      </c>
      <c r="AP34" s="255" t="s">
        <v>606</v>
      </c>
      <c r="AQ34" s="255" t="s">
        <v>606</v>
      </c>
      <c r="AR34" s="255" t="s">
        <v>606</v>
      </c>
      <c r="AS34" s="255" t="s">
        <v>606</v>
      </c>
      <c r="AT34" s="255" t="s">
        <v>606</v>
      </c>
      <c r="AU34" s="255" t="s">
        <v>606</v>
      </c>
      <c r="AV34" s="278">
        <v>0</v>
      </c>
      <c r="AW34" s="278">
        <v>0</v>
      </c>
      <c r="AX34" s="255" t="s">
        <v>606</v>
      </c>
      <c r="AY34" s="255" t="s">
        <v>606</v>
      </c>
      <c r="AZ34" s="255">
        <v>0</v>
      </c>
      <c r="BA34" s="255" t="s">
        <v>606</v>
      </c>
      <c r="BB34" s="255" t="s">
        <v>606</v>
      </c>
      <c r="BC34" s="255" t="s">
        <v>606</v>
      </c>
      <c r="BD34" s="255" t="s">
        <v>606</v>
      </c>
      <c r="BE34" s="255" t="s">
        <v>606</v>
      </c>
      <c r="BF34" s="255" t="s">
        <v>606</v>
      </c>
      <c r="BG34" s="255" t="s">
        <v>606</v>
      </c>
      <c r="BH34" s="255" t="s">
        <v>606</v>
      </c>
      <c r="BI34" s="255" t="s">
        <v>606</v>
      </c>
      <c r="BJ34" s="278">
        <v>0</v>
      </c>
      <c r="BK34" s="278">
        <v>0</v>
      </c>
      <c r="BL34" s="255" t="s">
        <v>606</v>
      </c>
      <c r="BM34" s="255" t="s">
        <v>606</v>
      </c>
      <c r="BN34" s="255">
        <v>0</v>
      </c>
      <c r="BO34" s="255" t="s">
        <v>606</v>
      </c>
      <c r="BP34" s="255" t="s">
        <v>606</v>
      </c>
      <c r="BQ34" s="255" t="s">
        <v>606</v>
      </c>
      <c r="BR34" s="255" t="s">
        <v>606</v>
      </c>
      <c r="BS34" s="255" t="s">
        <v>606</v>
      </c>
      <c r="BT34" s="255" t="s">
        <v>606</v>
      </c>
      <c r="BU34" s="255" t="s">
        <v>606</v>
      </c>
      <c r="BV34" s="255" t="s">
        <v>606</v>
      </c>
      <c r="BW34" s="255" t="s">
        <v>606</v>
      </c>
      <c r="BX34" s="278">
        <v>0</v>
      </c>
      <c r="BY34" s="278">
        <v>0</v>
      </c>
      <c r="BZ34" s="255" t="s">
        <v>606</v>
      </c>
      <c r="CA34" s="255" t="s">
        <v>606</v>
      </c>
      <c r="CB34" s="255">
        <v>0</v>
      </c>
      <c r="CC34" s="255" t="s">
        <v>606</v>
      </c>
      <c r="CD34" s="255" t="s">
        <v>606</v>
      </c>
      <c r="CE34" s="255" t="s">
        <v>606</v>
      </c>
      <c r="CF34" s="255" t="s">
        <v>606</v>
      </c>
      <c r="CG34" s="255" t="s">
        <v>606</v>
      </c>
      <c r="CH34" s="255" t="s">
        <v>606</v>
      </c>
      <c r="CI34" s="255" t="s">
        <v>606</v>
      </c>
      <c r="CJ34" s="255" t="s">
        <v>606</v>
      </c>
      <c r="CK34" s="255" t="s">
        <v>606</v>
      </c>
      <c r="CL34" s="278">
        <v>0</v>
      </c>
      <c r="CM34" s="278">
        <f>U34</f>
        <v>0.49</v>
      </c>
      <c r="CN34" s="255" t="s">
        <v>606</v>
      </c>
      <c r="CO34" s="255" t="s">
        <v>606</v>
      </c>
      <c r="CP34" s="255">
        <f>X34</f>
        <v>0.3</v>
      </c>
      <c r="CQ34" s="255" t="s">
        <v>606</v>
      </c>
      <c r="CR34" s="255" t="s">
        <v>606</v>
      </c>
      <c r="CS34" s="255" t="s">
        <v>606</v>
      </c>
      <c r="CT34" s="255" t="s">
        <v>606</v>
      </c>
      <c r="CU34" s="255" t="s">
        <v>606</v>
      </c>
      <c r="CV34" s="255" t="s">
        <v>606</v>
      </c>
      <c r="CW34" s="255" t="s">
        <v>606</v>
      </c>
      <c r="CX34" s="255" t="s">
        <v>606</v>
      </c>
      <c r="CY34" s="255" t="s">
        <v>606</v>
      </c>
      <c r="CZ34" s="255" t="s">
        <v>606</v>
      </c>
    </row>
    <row r="35" spans="1:104" s="189" customFormat="1"/>
  </sheetData>
  <mergeCells count="55">
    <mergeCell ref="CL15:CY15"/>
    <mergeCell ref="AV15:BI15"/>
    <mergeCell ref="AV16:BB16"/>
    <mergeCell ref="AH15:AU15"/>
    <mergeCell ref="A4:AG4"/>
    <mergeCell ref="A10:AG10"/>
    <mergeCell ref="A11:AG11"/>
    <mergeCell ref="A12:AG12"/>
    <mergeCell ref="T14:AG14"/>
    <mergeCell ref="AH14:CY14"/>
    <mergeCell ref="D14:E16"/>
    <mergeCell ref="BC16:BI16"/>
    <mergeCell ref="CS16:CY16"/>
    <mergeCell ref="AH16:AN16"/>
    <mergeCell ref="AO16:AU16"/>
    <mergeCell ref="F16:L16"/>
    <mergeCell ref="AW17:BB17"/>
    <mergeCell ref="D17:D18"/>
    <mergeCell ref="E17:E18"/>
    <mergeCell ref="U17:Z17"/>
    <mergeCell ref="AB17:AG17"/>
    <mergeCell ref="AI17:AN17"/>
    <mergeCell ref="CZ14:CZ18"/>
    <mergeCell ref="T16:Z16"/>
    <mergeCell ref="AA16:AG16"/>
    <mergeCell ref="T15:AG15"/>
    <mergeCell ref="A13:CX13"/>
    <mergeCell ref="A14:A18"/>
    <mergeCell ref="B14:B18"/>
    <mergeCell ref="C14:C18"/>
    <mergeCell ref="CL16:CR16"/>
    <mergeCell ref="BD17:BI17"/>
    <mergeCell ref="CM17:CR17"/>
    <mergeCell ref="CT17:CY17"/>
    <mergeCell ref="AP17:AU17"/>
    <mergeCell ref="G17:L17"/>
    <mergeCell ref="N17:S17"/>
    <mergeCell ref="F14:S15"/>
    <mergeCell ref="AB3:AG3"/>
    <mergeCell ref="BJ15:BW15"/>
    <mergeCell ref="BJ16:BP16"/>
    <mergeCell ref="BQ16:BW16"/>
    <mergeCell ref="M16:S16"/>
    <mergeCell ref="A5:AG5"/>
    <mergeCell ref="A6:AG6"/>
    <mergeCell ref="A7:AG7"/>
    <mergeCell ref="A8:AG8"/>
    <mergeCell ref="A9:AG9"/>
    <mergeCell ref="BK17:BP17"/>
    <mergeCell ref="BR17:BW17"/>
    <mergeCell ref="BX15:CK15"/>
    <mergeCell ref="BX16:CD16"/>
    <mergeCell ref="CE16:CK16"/>
    <mergeCell ref="BY17:CD17"/>
    <mergeCell ref="CF17:CK17"/>
  </mergeCells>
  <pageMargins left="0.70866141732283472" right="0.70866141732283472" top="0.74803149606299213" bottom="0.74803149606299213" header="0.31496062992125984" footer="0.31496062992125984"/>
  <pageSetup paperSize="8" scale="53" fitToWidth="2" orientation="landscape" r:id="rId1"/>
  <headerFooter differentFirst="1">
    <oddHeader>&amp;C&amp;P</oddHeader>
  </headerFooter>
  <colBreaks count="1" manualBreakCount="1">
    <brk id="33" max="19" man="1"/>
  </colBreaks>
</worksheet>
</file>

<file path=xl/worksheets/sheet9.xml><?xml version="1.0" encoding="utf-8"?>
<worksheet xmlns="http://schemas.openxmlformats.org/spreadsheetml/2006/main" xmlns:r="http://schemas.openxmlformats.org/officeDocument/2006/relationships">
  <sheetPr>
    <tabColor theme="0"/>
    <pageSetUpPr fitToPage="1"/>
  </sheetPr>
  <dimension ref="A1:BO31"/>
  <sheetViews>
    <sheetView topLeftCell="B1" zoomScaleNormal="100" workbookViewId="0">
      <selection activeCell="A12" sqref="A12:AL12"/>
    </sheetView>
  </sheetViews>
  <sheetFormatPr defaultRowHeight="15.75"/>
  <cols>
    <col min="1" max="1" width="11.625" style="1" customWidth="1"/>
    <col min="2" max="2" width="35.5" style="1" customWidth="1"/>
    <col min="3" max="3" width="20" style="1" customWidth="1"/>
    <col min="4" max="4" width="17.125" style="1" customWidth="1"/>
    <col min="5" max="5" width="6.25" style="1" customWidth="1"/>
    <col min="6" max="6" width="6.875" style="1" customWidth="1"/>
    <col min="7" max="7" width="7.25" style="1" customWidth="1"/>
    <col min="8" max="8" width="6.5" style="1" customWidth="1"/>
    <col min="9" max="9" width="7" style="1" customWidth="1"/>
    <col min="10" max="10" width="6.25" style="1" customWidth="1"/>
    <col min="11" max="11" width="17" style="1" customWidth="1"/>
    <col min="12" max="13" width="6" style="1" customWidth="1"/>
    <col min="14" max="14" width="6.375" style="1" customWidth="1"/>
    <col min="15" max="15" width="6.25" style="1" customWidth="1"/>
    <col min="16" max="16" width="6" style="1" customWidth="1"/>
    <col min="17" max="17" width="6.625" style="1" customWidth="1"/>
    <col min="18" max="18" width="18" style="1" customWidth="1"/>
    <col min="19" max="24" width="6" style="1" customWidth="1"/>
    <col min="25" max="25" width="18" style="1" customWidth="1"/>
    <col min="26" max="31" width="6" style="1" customWidth="1"/>
    <col min="32" max="32" width="18" style="1" customWidth="1"/>
    <col min="33" max="33" width="7" style="1" customWidth="1"/>
    <col min="34" max="34" width="6.5" style="1" customWidth="1"/>
    <col min="35" max="36" width="6" style="1" customWidth="1"/>
    <col min="37" max="37" width="6.625" style="1" customWidth="1"/>
    <col min="38" max="38" width="6" style="1" customWidth="1"/>
    <col min="39" max="39" width="3.5" style="1" customWidth="1"/>
    <col min="40" max="40" width="5.75" style="1" customWidth="1"/>
    <col min="41" max="41" width="16.125" style="1" customWidth="1"/>
    <col min="42" max="42" width="21.25" style="1" customWidth="1"/>
    <col min="43" max="43" width="12.625" style="1" customWidth="1"/>
    <col min="44" max="44" width="22.375" style="1" customWidth="1"/>
    <col min="45" max="45" width="10.875" style="1" customWidth="1"/>
    <col min="46" max="46" width="17.375" style="1" customWidth="1"/>
    <col min="47" max="48" width="4.125" style="1" customWidth="1"/>
    <col min="49" max="49" width="3.75" style="1" customWidth="1"/>
    <col min="50" max="50" width="3.875" style="1" customWidth="1"/>
    <col min="51" max="51" width="4.5" style="1" customWidth="1"/>
    <col min="52" max="52" width="5" style="1" customWidth="1"/>
    <col min="53" max="53" width="5.5" style="1" customWidth="1"/>
    <col min="54" max="54" width="5.75" style="1" customWidth="1"/>
    <col min="55" max="55" width="5.5" style="1" customWidth="1"/>
    <col min="56" max="57" width="5" style="1" customWidth="1"/>
    <col min="58" max="58" width="12.875" style="1" customWidth="1"/>
    <col min="59" max="68" width="5" style="1" customWidth="1"/>
    <col min="69" max="16384" width="9" style="1"/>
  </cols>
  <sheetData>
    <row r="1" spans="1:67" ht="18.75">
      <c r="O1" s="2"/>
      <c r="P1" s="2"/>
      <c r="Q1" s="2"/>
      <c r="R1" s="87"/>
      <c r="S1" s="2"/>
      <c r="T1" s="2"/>
      <c r="U1" s="2"/>
      <c r="V1" s="2"/>
      <c r="W1" s="2"/>
      <c r="X1" s="2"/>
      <c r="Y1" s="87"/>
      <c r="Z1" s="2"/>
      <c r="AA1" s="2"/>
      <c r="AB1" s="2"/>
      <c r="AC1" s="2"/>
      <c r="AL1" s="23" t="s">
        <v>330</v>
      </c>
    </row>
    <row r="2" spans="1:67" ht="18.75">
      <c r="O2" s="2"/>
      <c r="P2" s="2"/>
      <c r="Q2" s="2"/>
      <c r="R2" s="87"/>
      <c r="S2" s="2"/>
      <c r="T2" s="2"/>
      <c r="U2" s="2"/>
      <c r="V2" s="2"/>
      <c r="W2" s="2"/>
      <c r="X2" s="2"/>
      <c r="Y2" s="87"/>
      <c r="Z2" s="2"/>
      <c r="AA2" s="2"/>
      <c r="AB2" s="2"/>
      <c r="AC2" s="2"/>
      <c r="AL2" s="14" t="s">
        <v>1</v>
      </c>
    </row>
    <row r="3" spans="1:67" ht="18.75">
      <c r="O3" s="2"/>
      <c r="P3" s="2"/>
      <c r="Q3" s="2"/>
      <c r="R3" s="87"/>
      <c r="S3" s="2"/>
      <c r="T3" s="2"/>
      <c r="U3" s="2"/>
      <c r="V3" s="2"/>
      <c r="W3" s="2"/>
      <c r="X3" s="2"/>
      <c r="Y3" s="87"/>
      <c r="Z3" s="2"/>
      <c r="AA3" s="2"/>
      <c r="AB3" s="2"/>
      <c r="AC3" s="2"/>
      <c r="AG3" s="348" t="s">
        <v>658</v>
      </c>
      <c r="AH3" s="348"/>
      <c r="AI3" s="348"/>
      <c r="AJ3" s="348"/>
      <c r="AK3" s="348"/>
      <c r="AL3" s="348"/>
    </row>
    <row r="4" spans="1:67" ht="18.75">
      <c r="A4" s="431" t="s">
        <v>377</v>
      </c>
      <c r="B4" s="431"/>
      <c r="C4" s="431"/>
      <c r="D4" s="431"/>
      <c r="E4" s="431"/>
      <c r="F4" s="431"/>
      <c r="G4" s="431"/>
      <c r="H4" s="431"/>
      <c r="I4" s="431"/>
      <c r="J4" s="431"/>
      <c r="K4" s="431"/>
      <c r="L4" s="431"/>
      <c r="M4" s="431"/>
      <c r="N4" s="431"/>
      <c r="O4" s="431"/>
      <c r="P4" s="431"/>
      <c r="Q4" s="431"/>
      <c r="R4" s="431"/>
      <c r="S4" s="431"/>
      <c r="T4" s="431"/>
      <c r="U4" s="431"/>
      <c r="V4" s="431"/>
      <c r="W4" s="431"/>
      <c r="X4" s="431"/>
      <c r="Y4" s="431"/>
      <c r="Z4" s="431"/>
      <c r="AA4" s="431"/>
      <c r="AB4" s="431"/>
      <c r="AC4" s="431"/>
      <c r="AD4" s="431"/>
      <c r="AE4" s="431"/>
      <c r="AF4" s="431"/>
      <c r="AG4" s="431"/>
      <c r="AH4" s="431"/>
      <c r="AI4" s="431"/>
      <c r="AJ4" s="431"/>
      <c r="AK4" s="431"/>
      <c r="AL4" s="431"/>
    </row>
    <row r="5" spans="1:67" ht="18.75">
      <c r="A5" s="430" t="s">
        <v>824</v>
      </c>
      <c r="B5" s="430"/>
      <c r="C5" s="430"/>
      <c r="D5" s="430"/>
      <c r="E5" s="430"/>
      <c r="F5" s="430"/>
      <c r="G5" s="430"/>
      <c r="H5" s="430"/>
      <c r="I5" s="430"/>
      <c r="J5" s="430"/>
      <c r="K5" s="430"/>
      <c r="L5" s="430"/>
      <c r="M5" s="430"/>
      <c r="N5" s="430"/>
      <c r="O5" s="430"/>
      <c r="P5" s="430"/>
      <c r="Q5" s="430"/>
      <c r="R5" s="430"/>
      <c r="S5" s="430"/>
      <c r="T5" s="430"/>
      <c r="U5" s="430"/>
      <c r="V5" s="430"/>
      <c r="W5" s="430"/>
      <c r="X5" s="430"/>
      <c r="Y5" s="430"/>
      <c r="Z5" s="430"/>
      <c r="AA5" s="430"/>
      <c r="AB5" s="430"/>
      <c r="AC5" s="430"/>
      <c r="AD5" s="430"/>
      <c r="AE5" s="430"/>
      <c r="AF5" s="430"/>
      <c r="AG5" s="430"/>
      <c r="AH5" s="430"/>
      <c r="AI5" s="430"/>
      <c r="AJ5" s="430"/>
      <c r="AK5" s="430"/>
      <c r="AL5" s="430"/>
    </row>
    <row r="6" spans="1:67">
      <c r="A6" s="102"/>
      <c r="B6" s="102"/>
      <c r="C6" s="102"/>
      <c r="D6" s="102"/>
      <c r="E6" s="102"/>
      <c r="F6" s="102"/>
      <c r="G6" s="102"/>
      <c r="H6" s="102"/>
      <c r="I6" s="102"/>
      <c r="J6" s="102"/>
      <c r="K6" s="102"/>
      <c r="L6" s="102"/>
      <c r="M6" s="102"/>
      <c r="N6" s="102"/>
      <c r="O6" s="102"/>
      <c r="P6" s="102"/>
      <c r="Q6" s="102"/>
      <c r="R6" s="102"/>
      <c r="S6" s="102"/>
      <c r="T6" s="102"/>
      <c r="U6" s="102"/>
      <c r="V6" s="102"/>
      <c r="W6" s="102"/>
      <c r="X6" s="102"/>
      <c r="Y6" s="102"/>
      <c r="Z6" s="102"/>
      <c r="AA6" s="102"/>
      <c r="AB6" s="102"/>
      <c r="AC6" s="102"/>
      <c r="AD6" s="102"/>
      <c r="AE6" s="102"/>
      <c r="AF6" s="102"/>
      <c r="AG6" s="102"/>
      <c r="AH6" s="102"/>
      <c r="AI6" s="102"/>
      <c r="AJ6" s="102"/>
      <c r="AK6" s="102"/>
      <c r="AL6" s="102"/>
    </row>
    <row r="7" spans="1:67" ht="18.75">
      <c r="A7" s="369" t="s">
        <v>779</v>
      </c>
      <c r="B7" s="369"/>
      <c r="C7" s="369"/>
      <c r="D7" s="369"/>
      <c r="E7" s="369"/>
      <c r="F7" s="369"/>
      <c r="G7" s="369"/>
      <c r="H7" s="369"/>
      <c r="I7" s="369"/>
      <c r="J7" s="369"/>
      <c r="K7" s="369"/>
      <c r="L7" s="369"/>
      <c r="M7" s="369"/>
      <c r="N7" s="369"/>
      <c r="O7" s="369"/>
      <c r="P7" s="369"/>
      <c r="Q7" s="369"/>
      <c r="R7" s="369"/>
      <c r="S7" s="369"/>
      <c r="T7" s="369"/>
      <c r="U7" s="369"/>
      <c r="V7" s="369"/>
      <c r="W7" s="369"/>
      <c r="X7" s="369"/>
      <c r="Y7" s="369"/>
      <c r="Z7" s="369"/>
      <c r="AA7" s="369"/>
      <c r="AB7" s="369"/>
      <c r="AC7" s="369"/>
      <c r="AD7" s="369"/>
      <c r="AE7" s="369"/>
      <c r="AF7" s="369"/>
      <c r="AG7" s="369"/>
      <c r="AH7" s="369"/>
      <c r="AI7" s="369"/>
      <c r="AJ7" s="369"/>
      <c r="AK7" s="369"/>
      <c r="AL7" s="369"/>
      <c r="AM7" s="90"/>
      <c r="AN7" s="90"/>
      <c r="AO7" s="90"/>
      <c r="AP7" s="90"/>
      <c r="AQ7" s="90"/>
      <c r="AR7" s="90"/>
      <c r="AS7" s="90"/>
      <c r="AT7" s="90"/>
      <c r="AU7" s="90"/>
      <c r="AV7" s="90"/>
      <c r="AW7" s="90"/>
      <c r="AX7" s="90"/>
      <c r="AY7" s="90"/>
      <c r="AZ7" s="90"/>
      <c r="BA7" s="90"/>
      <c r="BB7" s="90"/>
      <c r="BC7" s="90"/>
      <c r="BD7" s="90"/>
      <c r="BE7" s="90"/>
      <c r="BF7" s="90"/>
      <c r="BG7" s="90"/>
      <c r="BH7" s="90"/>
      <c r="BI7" s="90"/>
      <c r="BJ7" s="90"/>
      <c r="BK7" s="90"/>
      <c r="BL7" s="90"/>
      <c r="BM7" s="90"/>
      <c r="BN7" s="90"/>
      <c r="BO7" s="90"/>
    </row>
    <row r="8" spans="1:67">
      <c r="A8" s="370" t="s">
        <v>299</v>
      </c>
      <c r="B8" s="370"/>
      <c r="C8" s="370"/>
      <c r="D8" s="370"/>
      <c r="E8" s="370"/>
      <c r="F8" s="370"/>
      <c r="G8" s="370"/>
      <c r="H8" s="370"/>
      <c r="I8" s="370"/>
      <c r="J8" s="370"/>
      <c r="K8" s="370"/>
      <c r="L8" s="370"/>
      <c r="M8" s="370"/>
      <c r="N8" s="370"/>
      <c r="O8" s="370"/>
      <c r="P8" s="370"/>
      <c r="Q8" s="370"/>
      <c r="R8" s="370"/>
      <c r="S8" s="370"/>
      <c r="T8" s="370"/>
      <c r="U8" s="370"/>
      <c r="V8" s="370"/>
      <c r="W8" s="370"/>
      <c r="X8" s="370"/>
      <c r="Y8" s="370"/>
      <c r="Z8" s="370"/>
      <c r="AA8" s="370"/>
      <c r="AB8" s="370"/>
      <c r="AC8" s="370"/>
      <c r="AD8" s="370"/>
      <c r="AE8" s="370"/>
      <c r="AF8" s="370"/>
      <c r="AG8" s="370"/>
      <c r="AH8" s="370"/>
      <c r="AI8" s="370"/>
      <c r="AJ8" s="370"/>
      <c r="AK8" s="370"/>
      <c r="AL8" s="370"/>
      <c r="AM8" s="91"/>
      <c r="AN8" s="91"/>
      <c r="AO8" s="91"/>
      <c r="AP8" s="91"/>
      <c r="AQ8" s="91"/>
      <c r="AR8" s="91"/>
      <c r="AS8" s="91"/>
      <c r="AT8" s="91"/>
      <c r="AU8" s="91"/>
      <c r="AV8" s="91"/>
      <c r="AW8" s="91"/>
      <c r="AX8" s="91"/>
      <c r="AY8" s="91"/>
      <c r="AZ8" s="91"/>
      <c r="BA8" s="91"/>
      <c r="BB8" s="91"/>
      <c r="BC8" s="91"/>
      <c r="BD8" s="91"/>
      <c r="BE8" s="91"/>
      <c r="BF8" s="91"/>
      <c r="BG8" s="91"/>
      <c r="BH8" s="91"/>
      <c r="BI8" s="91"/>
      <c r="BJ8" s="91"/>
      <c r="BK8" s="91"/>
      <c r="BL8" s="91"/>
      <c r="BM8" s="91"/>
      <c r="BN8" s="91"/>
      <c r="BO8" s="91"/>
    </row>
    <row r="9" spans="1:67">
      <c r="A9" s="147"/>
      <c r="B9" s="147"/>
      <c r="C9" s="147"/>
      <c r="D9" s="147"/>
      <c r="E9" s="147"/>
      <c r="F9" s="147"/>
      <c r="G9" s="147"/>
      <c r="H9" s="147"/>
      <c r="I9" s="147"/>
      <c r="J9" s="147"/>
      <c r="K9" s="147"/>
      <c r="L9" s="147"/>
      <c r="M9" s="147"/>
      <c r="N9" s="147"/>
      <c r="O9" s="147"/>
      <c r="P9" s="147"/>
      <c r="Q9" s="147"/>
      <c r="R9" s="147"/>
      <c r="S9" s="147"/>
      <c r="T9" s="147"/>
      <c r="U9" s="147"/>
      <c r="V9" s="147"/>
      <c r="W9" s="147"/>
      <c r="X9" s="147"/>
      <c r="Y9" s="147"/>
      <c r="Z9" s="147"/>
      <c r="AA9" s="147"/>
      <c r="AB9" s="147"/>
      <c r="AC9" s="147"/>
      <c r="AD9" s="147"/>
      <c r="AE9" s="147"/>
      <c r="AF9" s="147"/>
      <c r="AG9" s="147"/>
      <c r="AH9" s="147"/>
      <c r="AI9" s="147"/>
      <c r="AJ9" s="147"/>
      <c r="AK9" s="147"/>
      <c r="AL9" s="147"/>
      <c r="AM9" s="91"/>
      <c r="AN9" s="91"/>
      <c r="AO9" s="91"/>
      <c r="AP9" s="91"/>
      <c r="AQ9" s="91"/>
      <c r="AR9" s="91"/>
      <c r="AS9" s="91"/>
      <c r="AT9" s="91"/>
      <c r="AU9" s="91"/>
      <c r="AV9" s="91"/>
      <c r="AW9" s="91"/>
      <c r="AX9" s="91"/>
      <c r="AY9" s="91"/>
      <c r="AZ9" s="91"/>
      <c r="BA9" s="91"/>
      <c r="BB9" s="91"/>
      <c r="BC9" s="91"/>
      <c r="BD9" s="91"/>
      <c r="BE9" s="91"/>
      <c r="BF9" s="91"/>
      <c r="BG9" s="91"/>
      <c r="BH9" s="91"/>
      <c r="BI9" s="91"/>
      <c r="BJ9" s="91"/>
      <c r="BK9" s="91"/>
      <c r="BL9" s="91"/>
      <c r="BM9" s="91"/>
      <c r="BN9" s="91"/>
      <c r="BO9" s="91"/>
    </row>
    <row r="10" spans="1:67">
      <c r="A10" s="371" t="s">
        <v>825</v>
      </c>
      <c r="B10" s="371"/>
      <c r="C10" s="371"/>
      <c r="D10" s="371"/>
      <c r="E10" s="371"/>
      <c r="F10" s="371"/>
      <c r="G10" s="371"/>
      <c r="H10" s="371"/>
      <c r="I10" s="371"/>
      <c r="J10" s="371"/>
      <c r="K10" s="371"/>
      <c r="L10" s="371"/>
      <c r="M10" s="371"/>
      <c r="N10" s="371"/>
      <c r="O10" s="371"/>
      <c r="P10" s="371"/>
      <c r="Q10" s="371"/>
      <c r="R10" s="371"/>
      <c r="S10" s="371"/>
      <c r="T10" s="371"/>
      <c r="U10" s="371"/>
      <c r="V10" s="371"/>
      <c r="W10" s="371"/>
      <c r="X10" s="371"/>
      <c r="Y10" s="371"/>
      <c r="Z10" s="371"/>
      <c r="AA10" s="371"/>
      <c r="AB10" s="371"/>
      <c r="AC10" s="371"/>
      <c r="AD10" s="371"/>
      <c r="AE10" s="371"/>
      <c r="AF10" s="371"/>
      <c r="AG10" s="371"/>
      <c r="AH10" s="371"/>
      <c r="AI10" s="371"/>
      <c r="AJ10" s="371"/>
      <c r="AK10" s="371"/>
      <c r="AL10" s="371"/>
      <c r="AM10" s="37"/>
      <c r="AN10" s="37"/>
      <c r="AO10" s="37"/>
      <c r="AP10" s="37"/>
      <c r="AQ10" s="37"/>
      <c r="AR10" s="37"/>
      <c r="AS10" s="37"/>
      <c r="AT10" s="37"/>
      <c r="AU10" s="37"/>
      <c r="AV10" s="37"/>
      <c r="AW10" s="37"/>
      <c r="AX10" s="37"/>
      <c r="AY10" s="37"/>
      <c r="AZ10" s="37"/>
      <c r="BA10" s="37"/>
      <c r="BB10" s="37"/>
      <c r="BC10" s="37"/>
      <c r="BD10" s="37"/>
      <c r="BE10" s="37"/>
      <c r="BF10" s="37"/>
    </row>
    <row r="11" spans="1:67" ht="18.75">
      <c r="A11" s="84"/>
      <c r="B11" s="84"/>
      <c r="C11" s="84"/>
      <c r="D11" s="99"/>
      <c r="E11" s="84"/>
      <c r="F11" s="84"/>
      <c r="G11" s="84"/>
      <c r="H11" s="84"/>
      <c r="I11" s="84"/>
      <c r="J11" s="84"/>
      <c r="K11" s="99"/>
      <c r="L11" s="84"/>
      <c r="M11" s="84"/>
      <c r="N11" s="84"/>
      <c r="O11" s="84"/>
      <c r="P11" s="84"/>
      <c r="Q11" s="84"/>
      <c r="R11" s="99"/>
      <c r="S11" s="84"/>
      <c r="T11" s="84"/>
      <c r="U11" s="84"/>
      <c r="V11" s="84"/>
      <c r="W11" s="84"/>
      <c r="X11" s="84"/>
      <c r="Y11" s="99"/>
      <c r="Z11" s="84"/>
      <c r="AA11" s="84"/>
      <c r="AB11" s="84"/>
      <c r="AC11" s="84"/>
      <c r="AD11" s="84"/>
      <c r="AE11" s="84"/>
      <c r="AF11" s="99"/>
      <c r="AG11" s="84"/>
      <c r="AH11" s="84"/>
      <c r="AI11" s="84"/>
      <c r="AJ11" s="84"/>
      <c r="AK11" s="84"/>
      <c r="AL11" s="84"/>
      <c r="AM11" s="95"/>
      <c r="AN11" s="95"/>
      <c r="AO11" s="95"/>
      <c r="AP11" s="95"/>
      <c r="AQ11" s="95"/>
      <c r="AR11" s="95"/>
      <c r="AS11" s="95"/>
      <c r="AT11" s="95"/>
      <c r="AU11" s="95"/>
      <c r="AV11" s="95"/>
      <c r="AW11" s="95"/>
      <c r="AX11" s="95"/>
    </row>
    <row r="12" spans="1:67" ht="18.75">
      <c r="A12" s="428" t="s">
        <v>826</v>
      </c>
      <c r="B12" s="428"/>
      <c r="C12" s="428"/>
      <c r="D12" s="428"/>
      <c r="E12" s="428"/>
      <c r="F12" s="428"/>
      <c r="G12" s="428"/>
      <c r="H12" s="428"/>
      <c r="I12" s="428"/>
      <c r="J12" s="428"/>
      <c r="K12" s="428"/>
      <c r="L12" s="428"/>
      <c r="M12" s="428"/>
      <c r="N12" s="428"/>
      <c r="O12" s="428"/>
      <c r="P12" s="428"/>
      <c r="Q12" s="428"/>
      <c r="R12" s="428"/>
      <c r="S12" s="428"/>
      <c r="T12" s="428"/>
      <c r="U12" s="428"/>
      <c r="V12" s="428"/>
      <c r="W12" s="428"/>
      <c r="X12" s="428"/>
      <c r="Y12" s="428"/>
      <c r="Z12" s="428"/>
      <c r="AA12" s="428"/>
      <c r="AB12" s="428"/>
      <c r="AC12" s="428"/>
      <c r="AD12" s="428"/>
      <c r="AE12" s="428"/>
      <c r="AF12" s="428"/>
      <c r="AG12" s="428"/>
      <c r="AH12" s="428"/>
      <c r="AI12" s="428"/>
      <c r="AJ12" s="428"/>
      <c r="AK12" s="428"/>
      <c r="AL12" s="428"/>
      <c r="AM12" s="93"/>
      <c r="AN12" s="93"/>
      <c r="AO12" s="93"/>
      <c r="AP12" s="93"/>
      <c r="AQ12" s="93"/>
      <c r="AR12" s="93"/>
      <c r="AS12" s="93"/>
      <c r="AT12" s="93"/>
      <c r="AU12" s="93"/>
      <c r="AV12" s="93"/>
      <c r="AW12" s="93"/>
      <c r="AX12" s="93"/>
      <c r="AY12" s="93"/>
      <c r="AZ12" s="93"/>
      <c r="BA12" s="93"/>
      <c r="BB12" s="93"/>
      <c r="BC12" s="93"/>
      <c r="BD12" s="93"/>
      <c r="BE12" s="93"/>
      <c r="BF12" s="93"/>
      <c r="BG12" s="93"/>
      <c r="BH12" s="93"/>
      <c r="BI12" s="93"/>
      <c r="BJ12" s="93"/>
      <c r="BK12" s="93"/>
      <c r="BL12" s="93"/>
      <c r="BM12" s="93"/>
      <c r="BN12" s="93"/>
      <c r="BO12" s="93"/>
    </row>
    <row r="13" spans="1:67" ht="15.75" customHeight="1">
      <c r="A13" s="429" t="s">
        <v>160</v>
      </c>
      <c r="B13" s="429"/>
      <c r="C13" s="429"/>
      <c r="D13" s="429"/>
      <c r="E13" s="429"/>
      <c r="F13" s="429"/>
      <c r="G13" s="429"/>
      <c r="H13" s="429"/>
      <c r="I13" s="429"/>
      <c r="J13" s="429"/>
      <c r="K13" s="429"/>
      <c r="L13" s="429"/>
      <c r="M13" s="429"/>
      <c r="N13" s="429"/>
      <c r="O13" s="429"/>
      <c r="P13" s="429"/>
      <c r="Q13" s="429"/>
      <c r="R13" s="429"/>
      <c r="S13" s="429"/>
      <c r="T13" s="429"/>
      <c r="U13" s="429"/>
      <c r="V13" s="429"/>
      <c r="W13" s="429"/>
      <c r="X13" s="429"/>
      <c r="Y13" s="429"/>
      <c r="Z13" s="429"/>
      <c r="AA13" s="429"/>
      <c r="AB13" s="429"/>
      <c r="AC13" s="429"/>
      <c r="AD13" s="429"/>
      <c r="AE13" s="429"/>
      <c r="AF13" s="429"/>
      <c r="AG13" s="429"/>
      <c r="AH13" s="429"/>
      <c r="AI13" s="429"/>
      <c r="AJ13" s="429"/>
      <c r="AK13" s="429"/>
      <c r="AL13" s="429"/>
      <c r="AM13" s="94"/>
      <c r="AN13" s="94"/>
      <c r="AO13" s="94"/>
      <c r="AP13" s="94"/>
      <c r="AQ13" s="94"/>
      <c r="AR13" s="94"/>
      <c r="AS13" s="94"/>
      <c r="AT13" s="94"/>
      <c r="AU13" s="94"/>
      <c r="AV13" s="94"/>
      <c r="AW13" s="94"/>
      <c r="AX13" s="94"/>
      <c r="AY13" s="94"/>
      <c r="AZ13" s="94"/>
      <c r="BA13" s="94"/>
      <c r="BB13" s="94"/>
      <c r="BC13" s="94"/>
      <c r="BD13" s="94"/>
      <c r="BE13" s="94"/>
      <c r="BF13" s="94"/>
      <c r="BG13" s="94"/>
      <c r="BH13" s="94"/>
      <c r="BI13" s="94"/>
      <c r="BJ13" s="94"/>
      <c r="BK13" s="94"/>
      <c r="BL13" s="94"/>
      <c r="BM13" s="94"/>
      <c r="BN13" s="94"/>
      <c r="BO13" s="94"/>
    </row>
    <row r="14" spans="1:67">
      <c r="A14" s="419"/>
      <c r="B14" s="419"/>
      <c r="C14" s="419"/>
      <c r="D14" s="419"/>
      <c r="E14" s="419"/>
      <c r="F14" s="419"/>
      <c r="G14" s="419"/>
      <c r="H14" s="419"/>
      <c r="I14" s="419"/>
      <c r="J14" s="419"/>
      <c r="K14" s="419"/>
      <c r="L14" s="419"/>
      <c r="M14" s="419"/>
      <c r="N14" s="419"/>
      <c r="O14" s="419"/>
      <c r="P14" s="419"/>
      <c r="Q14" s="419"/>
      <c r="R14" s="419"/>
      <c r="S14" s="419"/>
      <c r="T14" s="419"/>
      <c r="U14" s="419"/>
      <c r="V14" s="419"/>
      <c r="W14" s="419"/>
      <c r="X14" s="419"/>
      <c r="Y14" s="419"/>
      <c r="Z14" s="419"/>
      <c r="AA14" s="419"/>
      <c r="AB14" s="419"/>
      <c r="AC14" s="419"/>
      <c r="AD14" s="419"/>
      <c r="AE14" s="419"/>
      <c r="AF14" s="419"/>
      <c r="AG14" s="419"/>
      <c r="AH14" s="419"/>
      <c r="AI14" s="419"/>
      <c r="AJ14" s="419"/>
      <c r="AK14" s="419"/>
      <c r="AL14" s="419"/>
      <c r="AM14" s="12"/>
      <c r="AN14" s="12"/>
      <c r="AO14" s="12"/>
      <c r="AP14" s="12"/>
      <c r="AQ14" s="36"/>
      <c r="AR14" s="36"/>
      <c r="AS14" s="36"/>
      <c r="AT14" s="36"/>
      <c r="AU14" s="36"/>
      <c r="AV14" s="36"/>
      <c r="AW14" s="36"/>
      <c r="AX14" s="36"/>
      <c r="AY14" s="36"/>
      <c r="AZ14" s="36"/>
      <c r="BA14" s="36"/>
      <c r="BB14" s="36"/>
      <c r="BC14" s="36"/>
      <c r="BD14" s="36"/>
      <c r="BE14" s="36"/>
      <c r="BF14" s="36"/>
    </row>
    <row r="15" spans="1:67" ht="19.5" customHeight="1">
      <c r="A15" s="416" t="s">
        <v>167</v>
      </c>
      <c r="B15" s="426" t="s">
        <v>31</v>
      </c>
      <c r="C15" s="426" t="s">
        <v>4</v>
      </c>
      <c r="D15" s="408" t="s">
        <v>886</v>
      </c>
      <c r="E15" s="408"/>
      <c r="F15" s="408"/>
      <c r="G15" s="408"/>
      <c r="H15" s="408"/>
      <c r="I15" s="408"/>
      <c r="J15" s="408"/>
      <c r="K15" s="408"/>
      <c r="L15" s="408"/>
      <c r="M15" s="408"/>
      <c r="N15" s="408"/>
      <c r="O15" s="408"/>
      <c r="P15" s="408"/>
      <c r="Q15" s="408"/>
      <c r="R15" s="408"/>
      <c r="S15" s="408"/>
      <c r="T15" s="408"/>
      <c r="U15" s="408"/>
      <c r="V15" s="408"/>
      <c r="W15" s="408"/>
      <c r="X15" s="408"/>
      <c r="Y15" s="408"/>
      <c r="Z15" s="408"/>
      <c r="AA15" s="408"/>
      <c r="AB15" s="408"/>
      <c r="AC15" s="408"/>
      <c r="AD15" s="408"/>
      <c r="AE15" s="408"/>
      <c r="AF15" s="408"/>
      <c r="AG15" s="408"/>
      <c r="AH15" s="408"/>
      <c r="AI15" s="408"/>
      <c r="AJ15" s="408"/>
      <c r="AK15" s="408"/>
      <c r="AL15" s="408"/>
      <c r="AM15" s="20"/>
      <c r="AN15" s="20"/>
      <c r="AO15" s="20"/>
      <c r="AP15" s="20"/>
    </row>
    <row r="16" spans="1:67" ht="43.5" customHeight="1">
      <c r="A16" s="417"/>
      <c r="B16" s="426"/>
      <c r="C16" s="426"/>
      <c r="D16" s="408" t="s">
        <v>7</v>
      </c>
      <c r="E16" s="408"/>
      <c r="F16" s="408"/>
      <c r="G16" s="408"/>
      <c r="H16" s="408"/>
      <c r="I16" s="408"/>
      <c r="J16" s="408"/>
      <c r="K16" s="408" t="s">
        <v>8</v>
      </c>
      <c r="L16" s="408"/>
      <c r="M16" s="408"/>
      <c r="N16" s="408"/>
      <c r="O16" s="408"/>
      <c r="P16" s="408"/>
      <c r="Q16" s="408"/>
      <c r="R16" s="408" t="s">
        <v>9</v>
      </c>
      <c r="S16" s="408"/>
      <c r="T16" s="408"/>
      <c r="U16" s="408"/>
      <c r="V16" s="408"/>
      <c r="W16" s="408"/>
      <c r="X16" s="408"/>
      <c r="Y16" s="408" t="s">
        <v>10</v>
      </c>
      <c r="Z16" s="408"/>
      <c r="AA16" s="408"/>
      <c r="AB16" s="408"/>
      <c r="AC16" s="408"/>
      <c r="AD16" s="408"/>
      <c r="AE16" s="408"/>
      <c r="AF16" s="426" t="s">
        <v>887</v>
      </c>
      <c r="AG16" s="426"/>
      <c r="AH16" s="426"/>
      <c r="AI16" s="426"/>
      <c r="AJ16" s="426"/>
      <c r="AK16" s="426"/>
      <c r="AL16" s="426"/>
      <c r="AM16" s="20"/>
      <c r="AN16" s="20"/>
      <c r="AO16" s="20"/>
      <c r="AP16" s="20"/>
    </row>
    <row r="17" spans="1:38" ht="43.5" customHeight="1">
      <c r="A17" s="417"/>
      <c r="B17" s="426"/>
      <c r="C17" s="426"/>
      <c r="D17" s="120" t="s">
        <v>56</v>
      </c>
      <c r="E17" s="408" t="s">
        <v>55</v>
      </c>
      <c r="F17" s="408"/>
      <c r="G17" s="408"/>
      <c r="H17" s="408"/>
      <c r="I17" s="408"/>
      <c r="J17" s="408"/>
      <c r="K17" s="120" t="s">
        <v>56</v>
      </c>
      <c r="L17" s="426" t="s">
        <v>55</v>
      </c>
      <c r="M17" s="426"/>
      <c r="N17" s="426"/>
      <c r="O17" s="426"/>
      <c r="P17" s="426"/>
      <c r="Q17" s="426"/>
      <c r="R17" s="120" t="s">
        <v>56</v>
      </c>
      <c r="S17" s="426" t="s">
        <v>55</v>
      </c>
      <c r="T17" s="426"/>
      <c r="U17" s="426"/>
      <c r="V17" s="426"/>
      <c r="W17" s="426"/>
      <c r="X17" s="426"/>
      <c r="Y17" s="120" t="s">
        <v>56</v>
      </c>
      <c r="Z17" s="426" t="s">
        <v>55</v>
      </c>
      <c r="AA17" s="426"/>
      <c r="AB17" s="426"/>
      <c r="AC17" s="426"/>
      <c r="AD17" s="426"/>
      <c r="AE17" s="426"/>
      <c r="AF17" s="120" t="s">
        <v>56</v>
      </c>
      <c r="AG17" s="426" t="s">
        <v>55</v>
      </c>
      <c r="AH17" s="426"/>
      <c r="AI17" s="426"/>
      <c r="AJ17" s="426"/>
      <c r="AK17" s="426"/>
      <c r="AL17" s="426"/>
    </row>
    <row r="18" spans="1:38" ht="94.5" customHeight="1">
      <c r="A18" s="418"/>
      <c r="B18" s="426"/>
      <c r="C18" s="426"/>
      <c r="D18" s="86" t="s">
        <v>24</v>
      </c>
      <c r="E18" s="86" t="s">
        <v>24</v>
      </c>
      <c r="F18" s="82" t="s">
        <v>5</v>
      </c>
      <c r="G18" s="82" t="s">
        <v>6</v>
      </c>
      <c r="H18" s="82" t="s">
        <v>255</v>
      </c>
      <c r="I18" s="82" t="s">
        <v>2</v>
      </c>
      <c r="J18" s="82" t="s">
        <v>919</v>
      </c>
      <c r="K18" s="86" t="s">
        <v>24</v>
      </c>
      <c r="L18" s="86" t="s">
        <v>24</v>
      </c>
      <c r="M18" s="82" t="s">
        <v>5</v>
      </c>
      <c r="N18" s="82" t="s">
        <v>6</v>
      </c>
      <c r="O18" s="82" t="s">
        <v>255</v>
      </c>
      <c r="P18" s="82" t="s">
        <v>2</v>
      </c>
      <c r="Q18" s="82" t="s">
        <v>919</v>
      </c>
      <c r="R18" s="86" t="s">
        <v>24</v>
      </c>
      <c r="S18" s="86" t="s">
        <v>24</v>
      </c>
      <c r="T18" s="82" t="s">
        <v>5</v>
      </c>
      <c r="U18" s="82" t="s">
        <v>6</v>
      </c>
      <c r="V18" s="82" t="s">
        <v>255</v>
      </c>
      <c r="W18" s="82" t="s">
        <v>2</v>
      </c>
      <c r="X18" s="82" t="s">
        <v>919</v>
      </c>
      <c r="Y18" s="86" t="s">
        <v>24</v>
      </c>
      <c r="Z18" s="86" t="s">
        <v>24</v>
      </c>
      <c r="AA18" s="82" t="s">
        <v>5</v>
      </c>
      <c r="AB18" s="82" t="s">
        <v>6</v>
      </c>
      <c r="AC18" s="82" t="s">
        <v>255</v>
      </c>
      <c r="AD18" s="82" t="s">
        <v>2</v>
      </c>
      <c r="AE18" s="82" t="s">
        <v>919</v>
      </c>
      <c r="AF18" s="86" t="s">
        <v>24</v>
      </c>
      <c r="AG18" s="86" t="s">
        <v>24</v>
      </c>
      <c r="AH18" s="82" t="s">
        <v>5</v>
      </c>
      <c r="AI18" s="82" t="s">
        <v>6</v>
      </c>
      <c r="AJ18" s="82" t="s">
        <v>255</v>
      </c>
      <c r="AK18" s="82" t="s">
        <v>2</v>
      </c>
      <c r="AL18" s="82" t="s">
        <v>919</v>
      </c>
    </row>
    <row r="19" spans="1:38" ht="23.25" customHeight="1">
      <c r="A19" s="145">
        <v>1</v>
      </c>
      <c r="B19" s="145">
        <v>2</v>
      </c>
      <c r="C19" s="145">
        <v>3</v>
      </c>
      <c r="D19" s="143" t="s">
        <v>105</v>
      </c>
      <c r="E19" s="143" t="s">
        <v>106</v>
      </c>
      <c r="F19" s="143" t="s">
        <v>107</v>
      </c>
      <c r="G19" s="143" t="s">
        <v>108</v>
      </c>
      <c r="H19" s="143" t="s">
        <v>109</v>
      </c>
      <c r="I19" s="143" t="s">
        <v>110</v>
      </c>
      <c r="J19" s="143" t="s">
        <v>176</v>
      </c>
      <c r="K19" s="143" t="s">
        <v>177</v>
      </c>
      <c r="L19" s="143" t="s">
        <v>178</v>
      </c>
      <c r="M19" s="143" t="s">
        <v>179</v>
      </c>
      <c r="N19" s="143" t="s">
        <v>180</v>
      </c>
      <c r="O19" s="143" t="s">
        <v>181</v>
      </c>
      <c r="P19" s="143" t="s">
        <v>182</v>
      </c>
      <c r="Q19" s="143" t="s">
        <v>183</v>
      </c>
      <c r="R19" s="143" t="s">
        <v>186</v>
      </c>
      <c r="S19" s="143" t="s">
        <v>187</v>
      </c>
      <c r="T19" s="143" t="s">
        <v>188</v>
      </c>
      <c r="U19" s="143" t="s">
        <v>189</v>
      </c>
      <c r="V19" s="143" t="s">
        <v>190</v>
      </c>
      <c r="W19" s="143" t="s">
        <v>191</v>
      </c>
      <c r="X19" s="143" t="s">
        <v>325</v>
      </c>
      <c r="Y19" s="143" t="s">
        <v>192</v>
      </c>
      <c r="Z19" s="143" t="s">
        <v>193</v>
      </c>
      <c r="AA19" s="143" t="s">
        <v>194</v>
      </c>
      <c r="AB19" s="143" t="s">
        <v>195</v>
      </c>
      <c r="AC19" s="143" t="s">
        <v>196</v>
      </c>
      <c r="AD19" s="143" t="s">
        <v>197</v>
      </c>
      <c r="AE19" s="143" t="s">
        <v>326</v>
      </c>
      <c r="AF19" s="143" t="s">
        <v>96</v>
      </c>
      <c r="AG19" s="143" t="s">
        <v>99</v>
      </c>
      <c r="AH19" s="143" t="s">
        <v>115</v>
      </c>
      <c r="AI19" s="143" t="s">
        <v>118</v>
      </c>
      <c r="AJ19" s="143" t="s">
        <v>121</v>
      </c>
      <c r="AK19" s="143" t="s">
        <v>122</v>
      </c>
      <c r="AL19" s="143" t="s">
        <v>123</v>
      </c>
    </row>
    <row r="20" spans="1:38" s="192" customFormat="1" ht="49.5">
      <c r="A20" s="263"/>
      <c r="B20" s="283" t="s">
        <v>739</v>
      </c>
      <c r="C20" s="263" t="s">
        <v>725</v>
      </c>
      <c r="D20" s="266">
        <v>0</v>
      </c>
      <c r="E20" s="266">
        <v>0</v>
      </c>
      <c r="F20" s="294">
        <f>F21</f>
        <v>0</v>
      </c>
      <c r="G20" s="294" t="s">
        <v>606</v>
      </c>
      <c r="H20" s="294">
        <f>H21+H28</f>
        <v>0</v>
      </c>
      <c r="I20" s="294" t="s">
        <v>606</v>
      </c>
      <c r="J20" s="294">
        <f>J21</f>
        <v>0</v>
      </c>
      <c r="K20" s="266">
        <v>0</v>
      </c>
      <c r="L20" s="266">
        <v>0</v>
      </c>
      <c r="M20" s="294">
        <f>M21</f>
        <v>0</v>
      </c>
      <c r="N20" s="294" t="s">
        <v>606</v>
      </c>
      <c r="O20" s="294">
        <f>O21+O28</f>
        <v>0</v>
      </c>
      <c r="P20" s="294" t="s">
        <v>606</v>
      </c>
      <c r="Q20" s="294">
        <f>Q21</f>
        <v>0</v>
      </c>
      <c r="R20" s="266">
        <v>0</v>
      </c>
      <c r="S20" s="266">
        <f>S21+S28</f>
        <v>0.84</v>
      </c>
      <c r="T20" s="294">
        <f>T21</f>
        <v>0.1</v>
      </c>
      <c r="U20" s="294" t="s">
        <v>606</v>
      </c>
      <c r="V20" s="294">
        <f>V21</f>
        <v>0.3</v>
      </c>
      <c r="W20" s="294" t="s">
        <v>606</v>
      </c>
      <c r="X20" s="294">
        <f>X21</f>
        <v>0</v>
      </c>
      <c r="Y20" s="266">
        <v>0</v>
      </c>
      <c r="Z20" s="266">
        <f>Z21+Z28</f>
        <v>2.12</v>
      </c>
      <c r="AA20" s="294">
        <f>AA21</f>
        <v>0</v>
      </c>
      <c r="AB20" s="294" t="s">
        <v>606</v>
      </c>
      <c r="AC20" s="294">
        <f>AC21+AC28</f>
        <v>1.1000000000000001</v>
      </c>
      <c r="AD20" s="294" t="s">
        <v>606</v>
      </c>
      <c r="AE20" s="294">
        <f>AE21</f>
        <v>1</v>
      </c>
      <c r="AF20" s="266">
        <v>0</v>
      </c>
      <c r="AG20" s="266">
        <f>AG21+AG28</f>
        <v>2.96</v>
      </c>
      <c r="AH20" s="294">
        <f>AH21</f>
        <v>0.1</v>
      </c>
      <c r="AI20" s="294" t="s">
        <v>606</v>
      </c>
      <c r="AJ20" s="294">
        <f>AJ21+AJ28</f>
        <v>1.4000000000000001</v>
      </c>
      <c r="AK20" s="294" t="s">
        <v>606</v>
      </c>
      <c r="AL20" s="294">
        <f>AL21</f>
        <v>1</v>
      </c>
    </row>
    <row r="21" spans="1:38" s="192" customFormat="1" ht="47.25">
      <c r="A21" s="273" t="s">
        <v>524</v>
      </c>
      <c r="B21" s="274" t="s">
        <v>677</v>
      </c>
      <c r="C21" s="265" t="s">
        <v>725</v>
      </c>
      <c r="D21" s="266">
        <v>0</v>
      </c>
      <c r="E21" s="266">
        <v>0</v>
      </c>
      <c r="F21" s="294">
        <v>0</v>
      </c>
      <c r="G21" s="294" t="s">
        <v>606</v>
      </c>
      <c r="H21" s="294">
        <v>0</v>
      </c>
      <c r="I21" s="294" t="s">
        <v>606</v>
      </c>
      <c r="J21" s="294">
        <v>0</v>
      </c>
      <c r="K21" s="266">
        <v>0</v>
      </c>
      <c r="L21" s="266">
        <v>0</v>
      </c>
      <c r="M21" s="294">
        <v>0</v>
      </c>
      <c r="N21" s="294" t="s">
        <v>606</v>
      </c>
      <c r="O21" s="294">
        <v>0</v>
      </c>
      <c r="P21" s="294" t="s">
        <v>606</v>
      </c>
      <c r="Q21" s="294">
        <v>0</v>
      </c>
      <c r="R21" s="266">
        <v>0</v>
      </c>
      <c r="S21" s="266">
        <f>S22+S24+S26</f>
        <v>0.35</v>
      </c>
      <c r="T21" s="294">
        <f>T22</f>
        <v>0.1</v>
      </c>
      <c r="U21" s="294" t="s">
        <v>606</v>
      </c>
      <c r="V21" s="294">
        <f>V24+V28</f>
        <v>0.3</v>
      </c>
      <c r="W21" s="294" t="s">
        <v>606</v>
      </c>
      <c r="X21" s="294">
        <f>X26</f>
        <v>0</v>
      </c>
      <c r="Y21" s="266">
        <v>0</v>
      </c>
      <c r="Z21" s="266">
        <f>Z22+Z24+Z26</f>
        <v>2.12</v>
      </c>
      <c r="AA21" s="294">
        <f>AA22</f>
        <v>0</v>
      </c>
      <c r="AB21" s="294" t="s">
        <v>606</v>
      </c>
      <c r="AC21" s="294">
        <f>AC24+AC28</f>
        <v>1.1000000000000001</v>
      </c>
      <c r="AD21" s="294" t="s">
        <v>606</v>
      </c>
      <c r="AE21" s="294">
        <f>AE26</f>
        <v>1</v>
      </c>
      <c r="AF21" s="266">
        <v>0</v>
      </c>
      <c r="AG21" s="294">
        <f>AG22+AG24+AG26</f>
        <v>2.4699999999999998</v>
      </c>
      <c r="AH21" s="294">
        <f>AH22</f>
        <v>0.1</v>
      </c>
      <c r="AI21" s="294" t="s">
        <v>606</v>
      </c>
      <c r="AJ21" s="294">
        <f>AJ24</f>
        <v>1.1000000000000001</v>
      </c>
      <c r="AK21" s="294" t="s">
        <v>606</v>
      </c>
      <c r="AL21" s="294">
        <f>AL26</f>
        <v>1</v>
      </c>
    </row>
    <row r="22" spans="1:38" s="192" customFormat="1" ht="94.5">
      <c r="A22" s="273" t="s">
        <v>529</v>
      </c>
      <c r="B22" s="274" t="s">
        <v>735</v>
      </c>
      <c r="C22" s="265" t="s">
        <v>725</v>
      </c>
      <c r="D22" s="266">
        <f>D23</f>
        <v>0</v>
      </c>
      <c r="E22" s="266">
        <f>E23</f>
        <v>0</v>
      </c>
      <c r="F22" s="303">
        <f>F23</f>
        <v>0</v>
      </c>
      <c r="G22" s="294" t="s">
        <v>606</v>
      </c>
      <c r="H22" s="294" t="s">
        <v>606</v>
      </c>
      <c r="I22" s="294" t="s">
        <v>606</v>
      </c>
      <c r="J22" s="294" t="s">
        <v>606</v>
      </c>
      <c r="K22" s="266">
        <f>K23</f>
        <v>0</v>
      </c>
      <c r="L22" s="266">
        <f>L23</f>
        <v>0</v>
      </c>
      <c r="M22" s="303">
        <f>M23</f>
        <v>0</v>
      </c>
      <c r="N22" s="294" t="s">
        <v>606</v>
      </c>
      <c r="O22" s="294" t="s">
        <v>606</v>
      </c>
      <c r="P22" s="294" t="s">
        <v>606</v>
      </c>
      <c r="Q22" s="294" t="s">
        <v>606</v>
      </c>
      <c r="R22" s="266">
        <f>R23</f>
        <v>0</v>
      </c>
      <c r="S22" s="294">
        <f>S23</f>
        <v>0.35</v>
      </c>
      <c r="T22" s="294">
        <f>T23</f>
        <v>0.1</v>
      </c>
      <c r="U22" s="294" t="s">
        <v>606</v>
      </c>
      <c r="V22" s="294" t="s">
        <v>606</v>
      </c>
      <c r="W22" s="294" t="s">
        <v>606</v>
      </c>
      <c r="X22" s="294" t="s">
        <v>606</v>
      </c>
      <c r="Y22" s="266">
        <f>Y23</f>
        <v>0</v>
      </c>
      <c r="Z22" s="266">
        <f>Z23</f>
        <v>0</v>
      </c>
      <c r="AA22" s="294">
        <v>0</v>
      </c>
      <c r="AB22" s="294" t="s">
        <v>606</v>
      </c>
      <c r="AC22" s="294" t="s">
        <v>606</v>
      </c>
      <c r="AD22" s="294" t="s">
        <v>606</v>
      </c>
      <c r="AE22" s="294" t="s">
        <v>606</v>
      </c>
      <c r="AF22" s="266">
        <f>AF23</f>
        <v>0</v>
      </c>
      <c r="AG22" s="294">
        <f>AG23</f>
        <v>0.35</v>
      </c>
      <c r="AH22" s="294">
        <f>AH23</f>
        <v>0.1</v>
      </c>
      <c r="AI22" s="294" t="s">
        <v>606</v>
      </c>
      <c r="AJ22" s="294" t="s">
        <v>606</v>
      </c>
      <c r="AK22" s="294" t="s">
        <v>606</v>
      </c>
      <c r="AL22" s="294" t="s">
        <v>606</v>
      </c>
    </row>
    <row r="23" spans="1:38" s="189" customFormat="1" ht="75">
      <c r="A23" s="275" t="s">
        <v>576</v>
      </c>
      <c r="B23" s="276" t="s">
        <v>675</v>
      </c>
      <c r="C23" s="277" t="s">
        <v>726</v>
      </c>
      <c r="D23" s="278">
        <v>0</v>
      </c>
      <c r="E23" s="278">
        <v>0</v>
      </c>
      <c r="F23" s="308">
        <v>0</v>
      </c>
      <c r="G23" s="255" t="s">
        <v>606</v>
      </c>
      <c r="H23" s="255" t="s">
        <v>606</v>
      </c>
      <c r="I23" s="255" t="s">
        <v>606</v>
      </c>
      <c r="J23" s="255" t="s">
        <v>606</v>
      </c>
      <c r="K23" s="278">
        <v>0</v>
      </c>
      <c r="L23" s="278">
        <v>0</v>
      </c>
      <c r="M23" s="308">
        <v>0</v>
      </c>
      <c r="N23" s="255" t="s">
        <v>606</v>
      </c>
      <c r="O23" s="255" t="s">
        <v>606</v>
      </c>
      <c r="P23" s="255" t="s">
        <v>606</v>
      </c>
      <c r="Q23" s="255" t="s">
        <v>606</v>
      </c>
      <c r="R23" s="278">
        <v>0</v>
      </c>
      <c r="S23" s="255">
        <f>0.35</f>
        <v>0.35</v>
      </c>
      <c r="T23" s="255">
        <v>0.1</v>
      </c>
      <c r="U23" s="255" t="s">
        <v>606</v>
      </c>
      <c r="V23" s="255" t="s">
        <v>606</v>
      </c>
      <c r="W23" s="255" t="s">
        <v>606</v>
      </c>
      <c r="X23" s="255" t="s">
        <v>606</v>
      </c>
      <c r="Y23" s="278">
        <v>0</v>
      </c>
      <c r="Z23" s="278">
        <v>0</v>
      </c>
      <c r="AA23" s="308">
        <v>0</v>
      </c>
      <c r="AB23" s="255" t="s">
        <v>606</v>
      </c>
      <c r="AC23" s="255" t="s">
        <v>606</v>
      </c>
      <c r="AD23" s="255" t="s">
        <v>606</v>
      </c>
      <c r="AE23" s="255" t="s">
        <v>606</v>
      </c>
      <c r="AF23" s="278">
        <v>0</v>
      </c>
      <c r="AG23" s="255">
        <f>S23</f>
        <v>0.35</v>
      </c>
      <c r="AH23" s="255">
        <v>0.1</v>
      </c>
      <c r="AI23" s="255" t="s">
        <v>606</v>
      </c>
      <c r="AJ23" s="255" t="s">
        <v>606</v>
      </c>
      <c r="AK23" s="255" t="s">
        <v>606</v>
      </c>
      <c r="AL23" s="255" t="s">
        <v>606</v>
      </c>
    </row>
    <row r="24" spans="1:38" s="192" customFormat="1" ht="63">
      <c r="A24" s="273" t="s">
        <v>530</v>
      </c>
      <c r="B24" s="274" t="s">
        <v>736</v>
      </c>
      <c r="C24" s="265" t="s">
        <v>725</v>
      </c>
      <c r="D24" s="266">
        <v>0</v>
      </c>
      <c r="E24" s="266">
        <f>E25</f>
        <v>0</v>
      </c>
      <c r="F24" s="294" t="str">
        <f>F25</f>
        <v>нд</v>
      </c>
      <c r="G24" s="294" t="str">
        <f>G25</f>
        <v>нд</v>
      </c>
      <c r="H24" s="294">
        <f>H25</f>
        <v>0</v>
      </c>
      <c r="I24" s="294" t="s">
        <v>606</v>
      </c>
      <c r="J24" s="294" t="s">
        <v>606</v>
      </c>
      <c r="K24" s="266">
        <v>0</v>
      </c>
      <c r="L24" s="266">
        <f>L25</f>
        <v>0</v>
      </c>
      <c r="M24" s="294" t="str">
        <f>M25</f>
        <v>нд</v>
      </c>
      <c r="N24" s="294" t="str">
        <f>N25</f>
        <v>нд</v>
      </c>
      <c r="O24" s="294">
        <f>O25</f>
        <v>0</v>
      </c>
      <c r="P24" s="294" t="s">
        <v>606</v>
      </c>
      <c r="Q24" s="294" t="s">
        <v>606</v>
      </c>
      <c r="R24" s="266">
        <v>0</v>
      </c>
      <c r="S24" s="266">
        <f>S25</f>
        <v>0</v>
      </c>
      <c r="T24" s="294" t="s">
        <v>606</v>
      </c>
      <c r="U24" s="294" t="s">
        <v>606</v>
      </c>
      <c r="V24" s="294">
        <f>V25</f>
        <v>0</v>
      </c>
      <c r="W24" s="294" t="s">
        <v>606</v>
      </c>
      <c r="X24" s="294" t="s">
        <v>606</v>
      </c>
      <c r="Y24" s="266">
        <v>0</v>
      </c>
      <c r="Z24" s="294">
        <f>Z25</f>
        <v>1.78</v>
      </c>
      <c r="AA24" s="294" t="s">
        <v>606</v>
      </c>
      <c r="AB24" s="294" t="s">
        <v>606</v>
      </c>
      <c r="AC24" s="294">
        <f>AC25</f>
        <v>1.1000000000000001</v>
      </c>
      <c r="AD24" s="294" t="s">
        <v>606</v>
      </c>
      <c r="AE24" s="294" t="s">
        <v>606</v>
      </c>
      <c r="AF24" s="266">
        <v>0</v>
      </c>
      <c r="AG24" s="294">
        <f>AG25</f>
        <v>1.78</v>
      </c>
      <c r="AH24" s="294" t="s">
        <v>606</v>
      </c>
      <c r="AI24" s="294" t="s">
        <v>606</v>
      </c>
      <c r="AJ24" s="294">
        <f>AJ25</f>
        <v>1.1000000000000001</v>
      </c>
      <c r="AK24" s="294" t="s">
        <v>606</v>
      </c>
      <c r="AL24" s="294" t="s">
        <v>606</v>
      </c>
    </row>
    <row r="25" spans="1:38" s="189" customFormat="1" ht="60">
      <c r="A25" s="275" t="s">
        <v>580</v>
      </c>
      <c r="B25" s="276" t="s">
        <v>672</v>
      </c>
      <c r="C25" s="277" t="s">
        <v>727</v>
      </c>
      <c r="D25" s="278">
        <v>0</v>
      </c>
      <c r="E25" s="278">
        <v>0</v>
      </c>
      <c r="F25" s="255" t="s">
        <v>606</v>
      </c>
      <c r="G25" s="255" t="s">
        <v>606</v>
      </c>
      <c r="H25" s="255">
        <v>0</v>
      </c>
      <c r="I25" s="255" t="s">
        <v>606</v>
      </c>
      <c r="J25" s="255" t="s">
        <v>606</v>
      </c>
      <c r="K25" s="278">
        <v>0</v>
      </c>
      <c r="L25" s="278">
        <v>0</v>
      </c>
      <c r="M25" s="255" t="s">
        <v>606</v>
      </c>
      <c r="N25" s="255" t="s">
        <v>606</v>
      </c>
      <c r="O25" s="255">
        <v>0</v>
      </c>
      <c r="P25" s="255" t="s">
        <v>606</v>
      </c>
      <c r="Q25" s="255" t="s">
        <v>606</v>
      </c>
      <c r="R25" s="278">
        <v>0</v>
      </c>
      <c r="S25" s="278">
        <v>0</v>
      </c>
      <c r="T25" s="255" t="s">
        <v>606</v>
      </c>
      <c r="U25" s="255" t="s">
        <v>606</v>
      </c>
      <c r="V25" s="255">
        <v>0</v>
      </c>
      <c r="W25" s="255" t="s">
        <v>606</v>
      </c>
      <c r="X25" s="255" t="s">
        <v>606</v>
      </c>
      <c r="Y25" s="278">
        <v>0</v>
      </c>
      <c r="Z25" s="255">
        <f>1.78</f>
        <v>1.78</v>
      </c>
      <c r="AA25" s="255" t="s">
        <v>606</v>
      </c>
      <c r="AB25" s="255" t="s">
        <v>606</v>
      </c>
      <c r="AC25" s="255">
        <v>1.1000000000000001</v>
      </c>
      <c r="AD25" s="255" t="s">
        <v>606</v>
      </c>
      <c r="AE25" s="255" t="s">
        <v>606</v>
      </c>
      <c r="AF25" s="278">
        <v>0</v>
      </c>
      <c r="AG25" s="255">
        <f>Z25</f>
        <v>1.78</v>
      </c>
      <c r="AH25" s="255" t="s">
        <v>606</v>
      </c>
      <c r="AI25" s="255" t="s">
        <v>606</v>
      </c>
      <c r="AJ25" s="255">
        <v>1.1000000000000001</v>
      </c>
      <c r="AK25" s="255" t="s">
        <v>606</v>
      </c>
      <c r="AL25" s="255" t="s">
        <v>606</v>
      </c>
    </row>
    <row r="26" spans="1:38" s="192" customFormat="1" ht="63">
      <c r="A26" s="273" t="s">
        <v>531</v>
      </c>
      <c r="B26" s="274" t="s">
        <v>737</v>
      </c>
      <c r="C26" s="265" t="s">
        <v>725</v>
      </c>
      <c r="D26" s="266">
        <v>0</v>
      </c>
      <c r="E26" s="266">
        <v>0</v>
      </c>
      <c r="F26" s="294" t="s">
        <v>606</v>
      </c>
      <c r="G26" s="294" t="s">
        <v>606</v>
      </c>
      <c r="H26" s="294" t="s">
        <v>606</v>
      </c>
      <c r="I26" s="294" t="s">
        <v>606</v>
      </c>
      <c r="J26" s="294">
        <f>J27</f>
        <v>0</v>
      </c>
      <c r="K26" s="266">
        <v>0</v>
      </c>
      <c r="L26" s="266">
        <v>0</v>
      </c>
      <c r="M26" s="294" t="s">
        <v>606</v>
      </c>
      <c r="N26" s="294" t="s">
        <v>606</v>
      </c>
      <c r="O26" s="294" t="s">
        <v>606</v>
      </c>
      <c r="P26" s="294" t="s">
        <v>606</v>
      </c>
      <c r="Q26" s="294">
        <f>Q27</f>
        <v>0</v>
      </c>
      <c r="R26" s="266">
        <v>0</v>
      </c>
      <c r="S26" s="266">
        <f>S27</f>
        <v>0</v>
      </c>
      <c r="T26" s="294" t="s">
        <v>606</v>
      </c>
      <c r="U26" s="294" t="s">
        <v>606</v>
      </c>
      <c r="V26" s="294" t="s">
        <v>606</v>
      </c>
      <c r="W26" s="294" t="s">
        <v>606</v>
      </c>
      <c r="X26" s="294">
        <f>X27</f>
        <v>0</v>
      </c>
      <c r="Y26" s="266">
        <v>0</v>
      </c>
      <c r="Z26" s="294">
        <f>Z27</f>
        <v>0.34</v>
      </c>
      <c r="AA26" s="294" t="s">
        <v>606</v>
      </c>
      <c r="AB26" s="294" t="s">
        <v>606</v>
      </c>
      <c r="AC26" s="294" t="s">
        <v>606</v>
      </c>
      <c r="AD26" s="294" t="s">
        <v>606</v>
      </c>
      <c r="AE26" s="294">
        <f>AE27</f>
        <v>1</v>
      </c>
      <c r="AF26" s="266">
        <v>0</v>
      </c>
      <c r="AG26" s="294">
        <f>AG27</f>
        <v>0.34</v>
      </c>
      <c r="AH26" s="294" t="s">
        <v>606</v>
      </c>
      <c r="AI26" s="294" t="s">
        <v>606</v>
      </c>
      <c r="AJ26" s="294" t="s">
        <v>606</v>
      </c>
      <c r="AK26" s="294" t="s">
        <v>606</v>
      </c>
      <c r="AL26" s="294">
        <f>AL27</f>
        <v>1</v>
      </c>
    </row>
    <row r="27" spans="1:38" s="189" customFormat="1" ht="33" customHeight="1">
      <c r="A27" s="275" t="s">
        <v>585</v>
      </c>
      <c r="B27" s="276" t="s">
        <v>851</v>
      </c>
      <c r="C27" s="277" t="s">
        <v>728</v>
      </c>
      <c r="D27" s="278">
        <v>0</v>
      </c>
      <c r="E27" s="278">
        <v>0</v>
      </c>
      <c r="F27" s="255" t="s">
        <v>606</v>
      </c>
      <c r="G27" s="255" t="s">
        <v>606</v>
      </c>
      <c r="H27" s="255" t="s">
        <v>606</v>
      </c>
      <c r="I27" s="255" t="s">
        <v>606</v>
      </c>
      <c r="J27" s="255">
        <v>0</v>
      </c>
      <c r="K27" s="278">
        <v>0</v>
      </c>
      <c r="L27" s="278">
        <v>0</v>
      </c>
      <c r="M27" s="255" t="s">
        <v>606</v>
      </c>
      <c r="N27" s="255" t="s">
        <v>606</v>
      </c>
      <c r="O27" s="255" t="s">
        <v>606</v>
      </c>
      <c r="P27" s="255" t="s">
        <v>606</v>
      </c>
      <c r="Q27" s="255">
        <v>0</v>
      </c>
      <c r="R27" s="278">
        <v>0</v>
      </c>
      <c r="S27" s="278">
        <v>0</v>
      </c>
      <c r="T27" s="255" t="s">
        <v>606</v>
      </c>
      <c r="U27" s="255" t="s">
        <v>606</v>
      </c>
      <c r="V27" s="255" t="s">
        <v>606</v>
      </c>
      <c r="W27" s="255" t="s">
        <v>606</v>
      </c>
      <c r="X27" s="255">
        <v>0</v>
      </c>
      <c r="Y27" s="278">
        <v>0</v>
      </c>
      <c r="Z27" s="255">
        <f>0.34</f>
        <v>0.34</v>
      </c>
      <c r="AA27" s="255" t="s">
        <v>606</v>
      </c>
      <c r="AB27" s="255" t="s">
        <v>606</v>
      </c>
      <c r="AC27" s="255" t="s">
        <v>606</v>
      </c>
      <c r="AD27" s="255" t="s">
        <v>606</v>
      </c>
      <c r="AE27" s="255">
        <v>1</v>
      </c>
      <c r="AF27" s="278">
        <v>0</v>
      </c>
      <c r="AG27" s="255">
        <f>Z27</f>
        <v>0.34</v>
      </c>
      <c r="AH27" s="255" t="s">
        <v>606</v>
      </c>
      <c r="AI27" s="255" t="s">
        <v>606</v>
      </c>
      <c r="AJ27" s="255" t="s">
        <v>606</v>
      </c>
      <c r="AK27" s="255" t="s">
        <v>606</v>
      </c>
      <c r="AL27" s="255">
        <v>1</v>
      </c>
    </row>
    <row r="28" spans="1:38" s="192" customFormat="1" ht="63">
      <c r="A28" s="273" t="s">
        <v>674</v>
      </c>
      <c r="B28" s="274" t="s">
        <v>738</v>
      </c>
      <c r="C28" s="265" t="s">
        <v>725</v>
      </c>
      <c r="D28" s="266">
        <v>0</v>
      </c>
      <c r="E28" s="266">
        <f>E29</f>
        <v>0</v>
      </c>
      <c r="F28" s="294" t="s">
        <v>606</v>
      </c>
      <c r="G28" s="294" t="s">
        <v>606</v>
      </c>
      <c r="H28" s="294">
        <f>H29</f>
        <v>0</v>
      </c>
      <c r="I28" s="294" t="s">
        <v>606</v>
      </c>
      <c r="J28" s="294" t="s">
        <v>606</v>
      </c>
      <c r="K28" s="266">
        <v>0</v>
      </c>
      <c r="L28" s="266">
        <f>L29</f>
        <v>0</v>
      </c>
      <c r="M28" s="294" t="s">
        <v>606</v>
      </c>
      <c r="N28" s="294" t="s">
        <v>606</v>
      </c>
      <c r="O28" s="294">
        <f>O29</f>
        <v>0</v>
      </c>
      <c r="P28" s="294" t="s">
        <v>606</v>
      </c>
      <c r="Q28" s="294" t="s">
        <v>606</v>
      </c>
      <c r="R28" s="266">
        <v>0</v>
      </c>
      <c r="S28" s="266">
        <f>S29</f>
        <v>0.49</v>
      </c>
      <c r="T28" s="294" t="s">
        <v>606</v>
      </c>
      <c r="U28" s="294" t="s">
        <v>606</v>
      </c>
      <c r="V28" s="294">
        <f>V29</f>
        <v>0.3</v>
      </c>
      <c r="W28" s="294" t="s">
        <v>606</v>
      </c>
      <c r="X28" s="294" t="s">
        <v>606</v>
      </c>
      <c r="Y28" s="266">
        <v>0</v>
      </c>
      <c r="Z28" s="266">
        <f>Z29</f>
        <v>0</v>
      </c>
      <c r="AA28" s="294" t="s">
        <v>606</v>
      </c>
      <c r="AB28" s="294" t="s">
        <v>606</v>
      </c>
      <c r="AC28" s="294">
        <f>AC29</f>
        <v>0</v>
      </c>
      <c r="AD28" s="294" t="s">
        <v>606</v>
      </c>
      <c r="AE28" s="294" t="s">
        <v>606</v>
      </c>
      <c r="AF28" s="266">
        <v>0</v>
      </c>
      <c r="AG28" s="266">
        <f>AG29</f>
        <v>0.49</v>
      </c>
      <c r="AH28" s="294" t="s">
        <v>606</v>
      </c>
      <c r="AI28" s="294" t="s">
        <v>606</v>
      </c>
      <c r="AJ28" s="294">
        <f>AJ29</f>
        <v>0.3</v>
      </c>
      <c r="AK28" s="294" t="s">
        <v>606</v>
      </c>
      <c r="AL28" s="294" t="s">
        <v>606</v>
      </c>
    </row>
    <row r="29" spans="1:38" s="189" customFormat="1" ht="75">
      <c r="A29" s="275" t="s">
        <v>674</v>
      </c>
      <c r="B29" s="276" t="s">
        <v>676</v>
      </c>
      <c r="C29" s="277" t="s">
        <v>729</v>
      </c>
      <c r="D29" s="278">
        <v>0</v>
      </c>
      <c r="E29" s="278">
        <v>0</v>
      </c>
      <c r="F29" s="255" t="s">
        <v>606</v>
      </c>
      <c r="G29" s="255" t="s">
        <v>606</v>
      </c>
      <c r="H29" s="255">
        <v>0</v>
      </c>
      <c r="I29" s="255" t="s">
        <v>606</v>
      </c>
      <c r="J29" s="255" t="s">
        <v>606</v>
      </c>
      <c r="K29" s="278">
        <v>0</v>
      </c>
      <c r="L29" s="278">
        <v>0</v>
      </c>
      <c r="M29" s="255" t="s">
        <v>606</v>
      </c>
      <c r="N29" s="255" t="s">
        <v>606</v>
      </c>
      <c r="O29" s="255">
        <v>0</v>
      </c>
      <c r="P29" s="255" t="s">
        <v>606</v>
      </c>
      <c r="Q29" s="255" t="s">
        <v>606</v>
      </c>
      <c r="R29" s="278">
        <v>0</v>
      </c>
      <c r="S29" s="278">
        <f>0.49</f>
        <v>0.49</v>
      </c>
      <c r="T29" s="255" t="s">
        <v>606</v>
      </c>
      <c r="U29" s="255" t="s">
        <v>606</v>
      </c>
      <c r="V29" s="255">
        <v>0.3</v>
      </c>
      <c r="W29" s="255" t="s">
        <v>606</v>
      </c>
      <c r="X29" s="255" t="s">
        <v>606</v>
      </c>
      <c r="Y29" s="278">
        <v>0</v>
      </c>
      <c r="Z29" s="278">
        <v>0</v>
      </c>
      <c r="AA29" s="255" t="s">
        <v>606</v>
      </c>
      <c r="AB29" s="255" t="s">
        <v>606</v>
      </c>
      <c r="AC29" s="255">
        <v>0</v>
      </c>
      <c r="AD29" s="255" t="s">
        <v>606</v>
      </c>
      <c r="AE29" s="255" t="s">
        <v>606</v>
      </c>
      <c r="AF29" s="278">
        <v>0</v>
      </c>
      <c r="AG29" s="278">
        <f>S29</f>
        <v>0.49</v>
      </c>
      <c r="AH29" s="255" t="s">
        <v>606</v>
      </c>
      <c r="AI29" s="255" t="s">
        <v>606</v>
      </c>
      <c r="AJ29" s="255">
        <f>V29</f>
        <v>0.3</v>
      </c>
      <c r="AK29" s="255" t="s">
        <v>606</v>
      </c>
      <c r="AL29" s="255" t="s">
        <v>606</v>
      </c>
    </row>
    <row r="30" spans="1:38" s="189" customFormat="1"/>
    <row r="31" spans="1:38" s="189" customFormat="1"/>
  </sheetData>
  <mergeCells count="23">
    <mergeCell ref="A14:AL14"/>
    <mergeCell ref="A15:A18"/>
    <mergeCell ref="B15:B18"/>
    <mergeCell ref="C15:C18"/>
    <mergeCell ref="E17:J17"/>
    <mergeCell ref="L17:Q17"/>
    <mergeCell ref="S17:X17"/>
    <mergeCell ref="Z17:AE17"/>
    <mergeCell ref="AG17:AL17"/>
    <mergeCell ref="D16:J16"/>
    <mergeCell ref="K16:Q16"/>
    <mergeCell ref="R16:X16"/>
    <mergeCell ref="Y16:AE16"/>
    <mergeCell ref="AF16:AL16"/>
    <mergeCell ref="D15:AL15"/>
    <mergeCell ref="AG3:AL3"/>
    <mergeCell ref="A12:AL12"/>
    <mergeCell ref="A13:AL13"/>
    <mergeCell ref="A5:AL5"/>
    <mergeCell ref="A10:AL10"/>
    <mergeCell ref="A4:AL4"/>
    <mergeCell ref="A7:AL7"/>
    <mergeCell ref="A8:AL8"/>
  </mergeCells>
  <pageMargins left="0.70866141732283472" right="0.70866141732283472" top="0.74803149606299213" bottom="0.74803149606299213" header="0.31496062992125984" footer="0.31496062992125984"/>
  <pageSetup paperSize="8" scale="3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25</vt:i4>
      </vt:variant>
      <vt:variant>
        <vt:lpstr>Именованные диапазоны</vt:lpstr>
      </vt:variant>
      <vt:variant>
        <vt:i4>30</vt:i4>
      </vt:variant>
    </vt:vector>
  </HeadingPairs>
  <TitlesOfParts>
    <vt:vector size="55" baseType="lpstr">
      <vt:lpstr>1.1</vt:lpstr>
      <vt:lpstr>1.2</vt:lpstr>
      <vt:lpstr>1.3</vt:lpstr>
      <vt:lpstr>1.4</vt:lpstr>
      <vt:lpstr>1.5</vt:lpstr>
      <vt:lpstr>2</vt:lpstr>
      <vt:lpstr>3</vt:lpstr>
      <vt:lpstr>4</vt:lpstr>
      <vt:lpstr>5</vt:lpstr>
      <vt:lpstr>6</vt:lpstr>
      <vt:lpstr>7</vt:lpstr>
      <vt:lpstr>8</vt:lpstr>
      <vt:lpstr>9</vt:lpstr>
      <vt:lpstr>10</vt:lpstr>
      <vt:lpstr>11.1</vt:lpstr>
      <vt:lpstr>11.2</vt:lpstr>
      <vt:lpstr>11.3</vt:lpstr>
      <vt:lpstr>12</vt:lpstr>
      <vt:lpstr>13</vt:lpstr>
      <vt:lpstr>14</vt:lpstr>
      <vt:lpstr>15</vt:lpstr>
      <vt:lpstr>16</vt:lpstr>
      <vt:lpstr>17</vt:lpstr>
      <vt:lpstr>18</vt:lpstr>
      <vt:lpstr>19</vt:lpstr>
      <vt:lpstr>'1.1'!Заголовки_для_печати</vt:lpstr>
      <vt:lpstr>'1.2'!Заголовки_для_печати</vt:lpstr>
      <vt:lpstr>'1.3'!Заголовки_для_печати</vt:lpstr>
      <vt:lpstr>'1.4'!Заголовки_для_печати</vt:lpstr>
      <vt:lpstr>'1.5'!Заголовки_для_печати</vt:lpstr>
      <vt:lpstr>'11.2'!Заголовки_для_печати</vt:lpstr>
      <vt:lpstr>'11.3'!Заголовки_для_печати</vt:lpstr>
      <vt:lpstr>'1.1'!Область_печати</vt:lpstr>
      <vt:lpstr>'1.2'!Область_печати</vt:lpstr>
      <vt:lpstr>'1.3'!Область_печати</vt:lpstr>
      <vt:lpstr>'1.4'!Область_печати</vt:lpstr>
      <vt:lpstr>'1.5'!Область_печати</vt:lpstr>
      <vt:lpstr>'10'!Область_печати</vt:lpstr>
      <vt:lpstr>'11.1'!Область_печати</vt:lpstr>
      <vt:lpstr>'11.2'!Область_печати</vt:lpstr>
      <vt:lpstr>'11.3'!Область_печати</vt:lpstr>
      <vt:lpstr>'12'!Область_печати</vt:lpstr>
      <vt:lpstr>'13'!Область_печати</vt:lpstr>
      <vt:lpstr>'14'!Область_печати</vt:lpstr>
      <vt:lpstr>'15'!Область_печати</vt:lpstr>
      <vt:lpstr>'16'!Область_печати</vt:lpstr>
      <vt:lpstr>'17'!Область_печати</vt:lpstr>
      <vt:lpstr>'18'!Область_печати</vt:lpstr>
      <vt:lpstr>'2'!Область_печати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Company>Datanium</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Kudryashov_YM</dc:creator>
  <cp:lastModifiedBy>maxim</cp:lastModifiedBy>
  <cp:lastPrinted>2019-02-25T07:17:14Z</cp:lastPrinted>
  <dcterms:created xsi:type="dcterms:W3CDTF">2009-07-27T10:10:26Z</dcterms:created>
  <dcterms:modified xsi:type="dcterms:W3CDTF">2019-02-25T13:29:40Z</dcterms:modified>
</cp:coreProperties>
</file>