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Новая папка (2)\"/>
    </mc:Choice>
  </mc:AlternateContent>
  <bookViews>
    <workbookView xWindow="0" yWindow="0" windowWidth="21570" windowHeight="8205" tabRatio="855" activeTab="2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REESTR_ORG!$A$2:$S$96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62913" iterate="1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3" i="290"/>
  <c r="B2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<sst xmlns="http://schemas.openxmlformats.org/spreadsheetml/2006/main" count="3828" uniqueCount="1970">
  <si>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</si>
  <si>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</si>
  <si>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</si>
  <si>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</si>
  <si>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</si>
  <si>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</si>
  <si>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</si>
  <si>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</si>
  <si>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</si>
  <si>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</si>
  <si>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</si>
  <si>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</si>
  <si>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</si>
  <si>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</si>
  <si>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</si>
  <si>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</si>
  <si>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</si>
  <si>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</si>
  <si>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</si>
  <si>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</si>
  <si>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</si>
  <si>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</si>
  <si>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</si>
  <si>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</si>
  <si>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</si>
  <si>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</si>
  <si>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</si>
  <si>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</si>
  <si>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</si>
  <si>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</si>
  <si>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</si>
  <si>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</si>
  <si>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</si>
  <si>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</si>
  <si>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</si>
  <si>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</si>
  <si>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</si>
  <si>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</si>
  <si>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</si>
  <si>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</si>
  <si>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</si>
  <si>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</si>
  <si>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</si>
  <si>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</si>
  <si>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</si>
  <si>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</si>
  <si>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</si>
  <si>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</si>
  <si>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</si>
  <si>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</si>
  <si>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</si>
  <si>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</si>
  <si>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</si>
  <si>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</si>
  <si>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</si>
  <si>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</si>
  <si>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</si>
  <si>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</si>
  <si>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</si>
  <si>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</si>
  <si>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</si>
  <si>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</si>
  <si>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</si>
  <si>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</si>
  <si>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</si>
  <si>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</si>
  <si>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</si>
  <si>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</si>
  <si>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</si>
  <si>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</si>
  <si>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</si>
  <si>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</si>
  <si>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</si>
  <si>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</si>
  <si>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</si>
  <si>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</si>
  <si>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</si>
  <si>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</si>
  <si>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</si>
  <si>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</si>
  <si>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</si>
  <si>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</si>
  <si>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</si>
  <si>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</si>
  <si>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</si>
  <si>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</si>
  <si>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</si>
  <si>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</si>
  <si>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</si>
  <si>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</si>
  <si>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</si>
  <si>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</si>
  <si>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</si>
  <si>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</si>
  <si>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</si>
  <si>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</si>
  <si>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</si>
  <si>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</si>
  <si>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</si>
  <si>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</si>
  <si>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</si>
  <si>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</si>
  <si>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</si>
  <si>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</si>
  <si>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</si>
  <si>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</si>
  <si>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</si>
  <si>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</si>
  <si>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</si>
  <si>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</si>
  <si>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</si>
  <si>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</si>
  <si>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</si>
  <si>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</si>
  <si>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</si>
  <si>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</si>
  <si>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</si>
  <si>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</si>
  <si>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</si>
  <si>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</si>
  <si>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</si>
  <si>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</si>
  <si>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</si>
  <si>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</si>
  <si>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</si>
  <si>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</si>
  <si>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</si>
  <si>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</si>
  <si>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</si>
  <si>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</si>
  <si>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</si>
  <si>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</si>
  <si>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</si>
  <si>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</si>
  <si>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</si>
  <si>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</si>
  <si>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</si>
  <si>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</si>
  <si>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</si>
  <si>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</si>
  <si>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</si>
  <si>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</si>
  <si>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</si>
  <si>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</si>
  <si>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</si>
  <si>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</si>
  <si>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</si>
  <si>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</si>
  <si>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</si>
  <si>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</si>
  <si>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</si>
  <si>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</si>
  <si>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</si>
  <si>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</si>
  <si>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</si>
  <si>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</si>
  <si>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</si>
  <si>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</si>
  <si>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</si>
  <si>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</si>
  <si>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</si>
  <si>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</si>
  <si>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</si>
  <si>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</si>
  <si>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</si>
  <si>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</si>
  <si>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</si>
  <si>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</si>
  <si>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</si>
  <si>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</si>
  <si>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</si>
  <si>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</si>
  <si>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</si>
  <si>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</si>
  <si>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</si>
  <si>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</si>
  <si>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</si>
  <si>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</si>
  <si>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</si>
  <si>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</si>
  <si>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</si>
  <si>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</si>
  <si>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</si>
  <si>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</si>
  <si>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</si>
  <si>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</si>
  <si>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</si>
  <si>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</si>
  <si>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</si>
  <si>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</si>
  <si>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</si>
  <si>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</si>
  <si>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</si>
  <si>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</si>
  <si>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</si>
  <si>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</si>
  <si>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</si>
  <si>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</si>
  <si>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</si>
  <si>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</si>
  <si>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</si>
  <si>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</si>
  <si>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</si>
  <si>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</si>
  <si>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</si>
  <si>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</si>
  <si>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</si>
  <si>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</si>
  <si>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</si>
  <si>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</si>
  <si>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</si>
  <si>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</si>
  <si>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</si>
  <si>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</si>
  <si>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</si>
  <si>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</si>
  <si>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</si>
  <si>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</si>
  <si>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</si>
  <si>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</si>
  <si>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</si>
  <si>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</si>
  <si>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</si>
  <si>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</si>
  <si>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</si>
  <si>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</si>
  <si>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</si>
  <si>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</si>
  <si>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</si>
  <si>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</si>
  <si>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</si>
  <si>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</si>
  <si>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</si>
  <si>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</si>
  <si>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</si>
  <si>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</si>
  <si>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</si>
  <si>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</si>
  <si>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</si>
  <si>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</si>
  <si>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</si>
  <si>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</si>
  <si>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</si>
  <si>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</si>
  <si>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</si>
  <si>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</si>
  <si>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</si>
  <si>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</si>
  <si>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</si>
  <si>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</si>
  <si>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</si>
  <si>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</si>
  <si>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</si>
  <si>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</si>
  <si>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</si>
  <si>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</si>
  <si>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</si>
  <si>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</si>
  <si>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</si>
  <si>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</si>
  <si>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</si>
  <si>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</si>
  <si>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</si>
  <si>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</si>
  <si>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</si>
  <si>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</si>
  <si>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</si>
  <si>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</si>
  <si>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</si>
  <si>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</si>
  <si>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</si>
  <si>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</si>
  <si>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</si>
  <si>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</si>
  <si>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</si>
  <si>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</si>
  <si>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</si>
  <si>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</si>
  <si>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</si>
  <si>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</si>
  <si>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</si>
  <si>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</si>
  <si>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</si>
  <si>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</si>
  <si>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</si>
  <si>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</si>
  <si>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</si>
  <si>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</si>
  <si>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</si>
  <si>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</si>
  <si>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</si>
  <si>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</si>
  <si>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</si>
  <si>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</si>
  <si>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</si>
  <si>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</si>
  <si>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</si>
  <si>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</si>
  <si>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</si>
  <si>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</si>
  <si>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</si>
  <si>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</si>
  <si>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</si>
  <si>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</si>
  <si>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</si>
  <si>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</si>
  <si>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</si>
  <si>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</si>
  <si>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</si>
  <si>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</si>
  <si>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</si>
  <si>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</si>
  <si>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</si>
  <si>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</si>
  <si>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</si>
  <si>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</si>
  <si>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</si>
  <si>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</si>
  <si>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</si>
  <si>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</si>
  <si>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</si>
  <si>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</si>
  <si>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</si>
  <si>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</si>
  <si>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</si>
  <si>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</si>
  <si>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</si>
  <si>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</si>
  <si>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</si>
  <si>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</si>
  <si>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</si>
  <si>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</si>
  <si>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</si>
  <si>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</si>
  <si>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</si>
  <si>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</si>
  <si>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</si>
  <si>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</si>
  <si>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</si>
  <si>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</si>
  <si>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</si>
  <si>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</si>
  <si>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</si>
  <si>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</si>
  <si>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</si>
  <si>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</si>
  <si>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</si>
  <si>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</si>
  <si>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</si>
  <si>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</si>
  <si>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</si>
  <si>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</si>
  <si>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</si>
  <si>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</si>
  <si>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</si>
  <si>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</si>
  <si>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</si>
  <si>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</si>
  <si>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</si>
  <si>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</si>
  <si>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</si>
  <si>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</si>
  <si>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</si>
  <si>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</si>
  <si>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</si>
  <si>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</si>
  <si>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</si>
  <si>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</si>
  <si>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</si>
  <si>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</si>
  <si>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</si>
  <si>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</si>
  <si>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</si>
  <si>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</si>
  <si>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</si>
  <si>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</si>
  <si>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</si>
  <si>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</si>
  <si>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</si>
  <si>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</si>
  <si>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</si>
  <si>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</si>
  <si>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</si>
  <si>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</si>
  <si>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</si>
  <si>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</si>
  <si>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</si>
  <si>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</si>
  <si>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</si>
  <si>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</si>
  <si>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</si>
  <si>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</si>
  <si>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</si>
  <si>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</si>
  <si>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</si>
  <si>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</si>
  <si>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</si>
  <si>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</si>
  <si>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</si>
  <si>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</si>
  <si>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</si>
  <si>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</si>
  <si>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</si>
  <si>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</si>
  <si>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</si>
  <si>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</si>
  <si>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</si>
  <si>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</si>
  <si>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</si>
  <si>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</si>
  <si>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</si>
  <si>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</si>
  <si>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</si>
  <si>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</si>
  <si>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</si>
  <si>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</si>
  <si>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</si>
  <si>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</si>
  <si>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</si>
  <si>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</si>
  <si>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</si>
  <si>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</si>
  <si>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</si>
  <si>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</si>
  <si>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</si>
  <si>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</si>
  <si>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</si>
  <si>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</si>
  <si>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</si>
  <si>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</si>
  <si>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</si>
  <si>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</si>
  <si>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</si>
  <si>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</si>
  <si>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</si>
  <si>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</si>
  <si>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</si>
  <si>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</si>
  <si>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</si>
  <si>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</si>
  <si>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</si>
  <si>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</si>
  <si>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</si>
  <si>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</si>
  <si>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</si>
  <si>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</si>
  <si>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</si>
  <si>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</si>
  <si>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</si>
  <si>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</si>
  <si>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</si>
  <si>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</si>
  <si>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</si>
  <si>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</si>
  <si>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</si>
  <si>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</si>
  <si>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</si>
  <si>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</si>
  <si>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</si>
  <si>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</si>
  <si>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</si>
  <si>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</si>
  <si>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</si>
  <si>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</si>
  <si>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</si>
  <si>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</si>
  <si>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</si>
  <si>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</si>
  <si>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</si>
  <si>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</si>
  <si>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</si>
  <si>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</si>
  <si>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</si>
  <si>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</si>
  <si>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</si>
  <si>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</si>
  <si>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</si>
  <si>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</si>
  <si>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</si>
  <si>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</si>
  <si>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</si>
  <si>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</si>
  <si>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</si>
  <si>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</si>
  <si>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</si>
  <si>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</si>
  <si>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</si>
  <si>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</si>
  <si>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</si>
  <si>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</si>
  <si>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</si>
  <si>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</si>
  <si>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</si>
  <si>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</si>
  <si>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</si>
  <si>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</si>
  <si>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</si>
  <si>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</si>
  <si>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</si>
  <si>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</si>
  <si>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</si>
  <si>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</si>
  <si>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</si>
  <si>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</si>
  <si>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</si>
  <si>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</si>
  <si>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</si>
  <si>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</si>
  <si>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</si>
  <si>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</si>
  <si>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</si>
  <si>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</si>
  <si>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</si>
  <si>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</si>
  <si>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</si>
  <si>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</si>
  <si>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</si>
  <si>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</si>
  <si>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</si>
  <si>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</si>
  <si>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</si>
  <si>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</si>
  <si>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</si>
  <si>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</si>
  <si>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</si>
  <si>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</si>
  <si>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</si>
  <si>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</si>
  <si>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</si>
  <si>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</si>
  <si>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</si>
  <si>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</si>
  <si>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</si>
  <si>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</si>
  <si>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</si>
  <si>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</si>
  <si>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</si>
  <si>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</si>
  <si>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</si>
  <si>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</si>
  <si>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</si>
  <si>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</si>
  <si>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</si>
  <si>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</si>
  <si>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</si>
  <si>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</si>
  <si>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</si>
  <si>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</si>
  <si>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</si>
  <si>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</si>
  <si>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</si>
  <si>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</si>
  <si>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</si>
  <si>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</si>
  <si>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</si>
  <si>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</si>
  <si>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</si>
  <si>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</si>
  <si>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</si>
  <si>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</si>
  <si>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</si>
  <si>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</si>
  <si>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</si>
  <si>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</si>
  <si>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</si>
  <si>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</si>
  <si>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</si>
  <si>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</si>
  <si>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</si>
  <si>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</si>
  <si>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</si>
  <si>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</si>
  <si>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</si>
  <si>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</si>
  <si>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</si>
  <si>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</si>
  <si>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</si>
  <si>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</si>
  <si>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</si>
  <si>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</si>
  <si>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</si>
  <si>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</si>
  <si>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</si>
  <si>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</si>
  <si>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</si>
  <si>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</si>
  <si>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</si>
  <si>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</si>
  <si>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</si>
  <si>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</si>
  <si>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</si>
  <si>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</si>
  <si>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</si>
  <si>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</si>
  <si>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</si>
  <si>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</si>
  <si>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</si>
  <si>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</si>
  <si>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</si>
  <si>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</si>
  <si>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</si>
  <si>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</si>
  <si>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</si>
  <si>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</si>
  <si>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</si>
  <si>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</si>
  <si>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</si>
  <si>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</si>
  <si>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</si>
  <si>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</si>
  <si>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</si>
  <si>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</si>
  <si>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</si>
  <si>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</si>
  <si>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</si>
  <si>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</si>
  <si>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</si>
  <si>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</si>
  <si>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</si>
  <si>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</si>
  <si>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</si>
  <si>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</si>
  <si>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</si>
  <si>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</si>
  <si>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</si>
  <si>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</si>
  <si>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</si>
  <si>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</si>
  <si>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</si>
  <si>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</si>
  <si>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</si>
  <si>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</si>
  <si>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</si>
  <si>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</si>
  <si>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</si>
  <si>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</si>
  <si>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</si>
  <si>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</si>
  <si>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</si>
  <si>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</si>
  <si>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</si>
  <si>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</si>
  <si>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</si>
  <si>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</si>
  <si>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</si>
  <si>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</si>
  <si>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</si>
  <si>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</si>
  <si>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</si>
  <si>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</si>
  <si>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</si>
  <si>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</si>
  <si>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</si>
  <si>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</si>
  <si>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</si>
  <si>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</si>
  <si>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</si>
  <si>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</si>
  <si>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</si>
  <si>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</si>
  <si>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</si>
  <si>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</si>
  <si>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</si>
  <si>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</si>
  <si>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</si>
  <si>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</si>
  <si>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</si>
  <si>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</si>
  <si>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</si>
  <si>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</si>
  <si>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</si>
  <si>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</si>
  <si>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</si>
  <si>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</si>
  <si>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</si>
  <si>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</si>
  <si>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</si>
  <si>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</si>
  <si>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</si>
  <si>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</si>
  <si>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</si>
  <si>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</si>
  <si>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</si>
  <si>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</si>
  <si>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</si>
  <si>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</si>
  <si>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</si>
  <si>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</si>
  <si>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</si>
  <si>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</si>
  <si>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</si>
  <si>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</si>
  <si>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</si>
  <si>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</si>
  <si>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</si>
  <si>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</si>
  <si>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</si>
  <si>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</si>
  <si>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</si>
  <si>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</si>
  <si>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</si>
  <si>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</si>
  <si>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</si>
  <si>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</si>
  <si>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</si>
  <si>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</si>
  <si>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</si>
  <si>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</si>
  <si>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</si>
  <si>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</si>
  <si>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</si>
  <si>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</si>
  <si>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</si>
  <si>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</si>
  <si>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</si>
  <si>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</si>
  <si>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</si>
  <si>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</si>
  <si>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</si>
  <si>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</si>
  <si>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</si>
  <si>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</si>
  <si>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</si>
  <si>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</si>
  <si>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</si>
  <si>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</si>
  <si>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</si>
  <si>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</si>
  <si>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</si>
  <si>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</si>
  <si>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</si>
  <si>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</si>
  <si>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</si>
  <si>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</si>
  <si>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</si>
  <si>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</si>
  <si>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</si>
  <si>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</si>
  <si>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</si>
  <si>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</si>
  <si>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</si>
  <si>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</si>
  <si>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</si>
  <si>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</si>
  <si>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</si>
  <si>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</si>
  <si>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</si>
  <si>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</si>
  <si>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</si>
  <si>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</si>
  <si>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</si>
  <si>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</si>
  <si>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</si>
  <si>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</si>
  <si>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</si>
  <si>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</si>
  <si>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</si>
  <si>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</si>
  <si>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</si>
  <si>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</si>
  <si>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</si>
  <si>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</si>
  <si>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</si>
  <si>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</si>
  <si>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</si>
  <si>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</si>
  <si>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</si>
  <si>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</si>
  <si>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</si>
  <si>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</si>
  <si>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</si>
  <si>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</si>
  <si>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</si>
  <si>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</si>
  <si>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</si>
  <si>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</si>
  <si>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</si>
  <si>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</si>
  <si>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</si>
  <si>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</si>
  <si>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</si>
  <si>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</si>
  <si>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</si>
  <si>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</si>
  <si>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</si>
  <si>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</si>
  <si>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</si>
  <si>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</si>
  <si>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</si>
  <si>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</si>
  <si>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</si>
  <si>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</si>
  <si>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</si>
  <si>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</si>
  <si>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</si>
  <si>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</si>
  <si>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</si>
  <si>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</si>
  <si>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</si>
  <si>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</si>
  <si>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</si>
  <si>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</si>
  <si>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</si>
  <si>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</si>
  <si>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</si>
  <si>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</si>
  <si>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</si>
  <si>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</si>
  <si>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</si>
  <si>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</si>
  <si>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</si>
  <si>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</si>
  <si>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</si>
  <si>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</si>
  <si>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</si>
  <si>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</si>
  <si>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</si>
  <si>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</si>
  <si>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</si>
  <si>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</si>
  <si>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</si>
  <si>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</si>
  <si>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</si>
  <si>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</si>
  <si>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</si>
  <si>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</si>
  <si>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</si>
  <si>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</si>
  <si>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</si>
  <si>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</si>
  <si>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</si>
  <si>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</si>
  <si>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</si>
  <si>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</si>
  <si>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</si>
  <si>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</si>
  <si>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</si>
  <si>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</si>
  <si>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</si>
  <si>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</si>
  <si>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</si>
  <si>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</si>
  <si>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</si>
  <si>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</si>
  <si>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</si>
  <si>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</si>
  <si>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</si>
  <si>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</si>
  <si>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</si>
  <si>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</si>
  <si>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</si>
  <si>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</si>
  <si>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</si>
  <si>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</si>
  <si>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</si>
  <si>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</si>
  <si>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</si>
  <si>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</si>
  <si>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</si>
  <si>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</si>
  <si>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</si>
  <si>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</si>
  <si>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</si>
  <si>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</si>
  <si>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</si>
  <si>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</si>
  <si>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</si>
  <si>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</si>
  <si>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</si>
  <si>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</si>
  <si>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</si>
  <si>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</si>
  <si>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</si>
  <si>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</si>
  <si>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</si>
  <si>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</si>
  <si>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</si>
  <si>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</si>
  <si>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</si>
  <si>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</si>
  <si>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</si>
  <si>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</si>
  <si>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</si>
  <si>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</si>
  <si>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</si>
  <si>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</si>
  <si>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</si>
  <si>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</si>
  <si>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</si>
  <si>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</si>
  <si>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</si>
  <si>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</si>
  <si>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</si>
  <si>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</si>
  <si>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</si>
  <si>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</si>
  <si>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</si>
  <si>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</si>
  <si>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</si>
  <si>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</si>
  <si>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</si>
  <si>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</si>
  <si>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</si>
  <si>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</si>
  <si>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</si>
  <si>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</si>
  <si>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</si>
  <si>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</si>
  <si>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</si>
  <si>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</si>
  <si>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</si>
  <si>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</si>
  <si>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</si>
  <si>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</si>
  <si>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</si>
  <si>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</si>
  <si>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</si>
  <si>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</si>
  <si>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</si>
  <si>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</si>
  <si>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</si>
  <si>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</si>
  <si>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</si>
  <si>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</si>
  <si>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</si>
  <si>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</si>
  <si>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</si>
  <si>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</si>
  <si>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</si>
  <si>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</si>
  <si>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</si>
  <si>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</si>
  <si>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</si>
  <si>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</si>
  <si>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</si>
  <si>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</si>
  <si>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</si>
  <si>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</si>
  <si>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</si>
  <si>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</si>
  <si>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</si>
  <si>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</si>
  <si>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</si>
  <si>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</si>
  <si>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</si>
  <si>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</si>
  <si>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</si>
  <si>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</si>
  <si>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</si>
  <si>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</si>
  <si>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</si>
  <si>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</si>
  <si>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</si>
  <si>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</si>
  <si>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</si>
  <si>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</si>
  <si>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</si>
  <si>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</si>
  <si>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</si>
  <si>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</si>
  <si>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</si>
  <si>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</si>
  <si>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</si>
  <si>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</si>
  <si>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</si>
  <si>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</si>
  <si>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</si>
  <si>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</si>
  <si>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</si>
  <si>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</si>
  <si>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</si>
  <si>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</si>
  <si>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</si>
  <si>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</si>
  <si>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</si>
  <si>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</si>
  <si>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</si>
  <si>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</si>
  <si>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</si>
  <si>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</si>
  <si>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</si>
  <si>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</si>
  <si>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</si>
  <si>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</si>
  <si>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</si>
  <si>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</si>
  <si>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</si>
  <si>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</si>
  <si>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</si>
  <si>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</si>
  <si>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</si>
  <si>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</si>
  <si>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</si>
  <si>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</si>
  <si>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</si>
  <si>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</si>
  <si>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</si>
  <si>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</si>
  <si>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</si>
  <si>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</si>
  <si>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</si>
  <si>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</si>
  <si>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</si>
  <si>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</si>
  <si>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</si>
  <si>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</si>
  <si>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</si>
  <si>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</si>
  <si>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</si>
  <si>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</si>
  <si>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</si>
  <si>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</si>
  <si>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</si>
  <si>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</si>
  <si>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</si>
  <si>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</si>
  <si>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</si>
  <si>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</si>
  <si>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</si>
  <si>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</si>
  <si>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</si>
  <si>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</si>
  <si>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</si>
  <si>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</si>
  <si>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</si>
  <si>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</si>
  <si>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</si>
  <si>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</si>
  <si>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</si>
  <si>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</si>
  <si>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</si>
  <si>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</si>
  <si>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</si>
  <si>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</si>
  <si>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</si>
  <si>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</si>
  <si>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</si>
  <si>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</si>
  <si>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</si>
  <si>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</si>
  <si>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</si>
  <si>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</si>
  <si>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</si>
  <si>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</si>
  <si>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</si>
  <si>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</si>
  <si>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</si>
  <si>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</si>
  <si>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</si>
  <si>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</si>
  <si>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</si>
  <si>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</si>
  <si>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</si>
  <si>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</si>
  <si>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</si>
  <si>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</si>
  <si>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</si>
  <si>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</si>
  <si>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</si>
  <si>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</si>
  <si>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</si>
  <si>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</si>
  <si>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</si>
  <si>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</si>
  <si>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</si>
  <si>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</si>
  <si>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</si>
  <si>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</si>
  <si>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</si>
  <si>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</si>
  <si>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</si>
  <si>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</si>
  <si>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</si>
  <si>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</si>
  <si>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</si>
  <si>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</si>
  <si>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</si>
  <si>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</si>
  <si>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</si>
  <si>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</si>
  <si>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</si>
  <si>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</si>
  <si>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</si>
  <si>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</si>
  <si>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</si>
  <si>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</si>
  <si>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</si>
  <si>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</si>
  <si>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</si>
  <si>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</si>
  <si>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</si>
  <si>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</si>
  <si>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</si>
  <si>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</si>
  <si>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</si>
  <si>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</si>
  <si>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</si>
  <si>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</si>
  <si>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</si>
  <si>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</si>
  <si>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</si>
  <si>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</si>
  <si>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</si>
  <si>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</si>
  <si>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</si>
  <si>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</si>
  <si>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</si>
  <si>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</si>
  <si>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</si>
  <si>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</si>
  <si>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</si>
  <si>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</si>
  <si>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</si>
  <si>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</si>
  <si>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</si>
  <si>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</si>
  <si>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</si>
  <si>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</si>
  <si>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</si>
  <si>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</si>
  <si>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</si>
  <si>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</si>
  <si>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</si>
  <si>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</si>
  <si>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</si>
  <si>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</si>
  <si>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</si>
  <si>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</si>
  <si>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</si>
  <si>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</si>
  <si>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</si>
  <si>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</si>
  <si>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</si>
  <si>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</si>
  <si>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</si>
  <si>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</si>
  <si>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</si>
  <si>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</si>
  <si>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</si>
  <si>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</si>
  <si>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</si>
  <si>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</si>
  <si>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</si>
  <si>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</si>
  <si>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</si>
  <si>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</si>
  <si>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</si>
  <si>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</si>
  <si>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</si>
  <si>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</si>
  <si>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</si>
  <si>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</si>
  <si>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</si>
  <si>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</si>
  <si>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</si>
  <si>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</si>
  <si>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</si>
  <si>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</si>
  <si>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</si>
  <si>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</si>
  <si>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</si>
  <si>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</si>
  <si>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</si>
  <si>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</si>
  <si>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</si>
  <si>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</si>
  <si>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</si>
  <si>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</si>
  <si>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</si>
  <si>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</si>
  <si>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</si>
  <si>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</si>
  <si>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</si>
  <si>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</si>
  <si>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</si>
  <si>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</si>
  <si>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</si>
  <si>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</si>
  <si>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</si>
  <si>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</si>
  <si>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</si>
  <si>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</si>
  <si>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</si>
  <si>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</si>
  <si>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</si>
  <si>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</si>
  <si>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</si>
  <si>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</si>
  <si>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</si>
  <si>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</si>
  <si>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</si>
  <si>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</si>
  <si>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</si>
  <si>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</si>
  <si>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</si>
  <si>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</si>
  <si>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</si>
  <si>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</si>
  <si>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</si>
  <si>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</si>
  <si>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</si>
  <si>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</si>
  <si>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</si>
  <si>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</si>
  <si>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</si>
  <si>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</si>
  <si>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</si>
  <si>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</si>
  <si>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</si>
  <si>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</si>
  <si>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</si>
  <si>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</si>
  <si>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</si>
  <si>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</si>
  <si>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</si>
  <si>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</si>
  <si>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</si>
  <si>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</si>
  <si>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</si>
  <si>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</si>
  <si>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</si>
  <si>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</si>
  <si>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</si>
  <si>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</si>
  <si>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</si>
  <si>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</si>
  <si>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</si>
  <si>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</si>
  <si>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</si>
  <si>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</si>
  <si>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</si>
  <si>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</si>
  <si>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</si>
  <si>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</si>
  <si>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</si>
  <si>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</si>
  <si>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</si>
  <si>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</si>
  <si>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</si>
  <si>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</si>
  <si>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</si>
  <si>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</si>
  <si>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</si>
  <si>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</si>
  <si>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</si>
  <si>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</si>
  <si>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</si>
  <si>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</si>
  <si>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</si>
  <si>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</si>
  <si>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</si>
  <si>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</si>
  <si>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</si>
  <si>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</si>
  <si>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</si>
  <si>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</si>
  <si>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</si>
  <si>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</si>
  <si>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</si>
  <si>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</si>
  <si>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</si>
  <si>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</si>
  <si>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</si>
  <si>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</si>
  <si>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</si>
  <si>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</si>
  <si>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</si>
  <si>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</si>
  <si>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</si>
  <si>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</si>
  <si>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</si>
  <si>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</si>
  <si>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</si>
  <si>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</si>
  <si>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</si>
  <si>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</si>
  <si>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</si>
  <si>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</si>
  <si>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</si>
  <si>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</si>
  <si>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</si>
  <si>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</si>
  <si>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</si>
  <si>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</si>
  <si>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</si>
  <si>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</si>
  <si>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</si>
  <si>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</si>
  <si>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</si>
  <si>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</si>
  <si>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</si>
  <si>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</si>
  <si>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</si>
  <si>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</si>
  <si>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</si>
  <si>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</si>
  <si>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</si>
  <si>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</si>
  <si>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</si>
  <si>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</si>
  <si>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</si>
  <si>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</si>
  <si>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</si>
  <si>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</si>
  <si>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</si>
  <si>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</si>
  <si>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</si>
  <si>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</si>
  <si>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</si>
  <si>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</si>
  <si>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</si>
  <si>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</si>
  <si>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</si>
  <si>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</si>
  <si>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</si>
  <si>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</si>
  <si>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</si>
  <si>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</si>
  <si>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</si>
  <si>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</si>
  <si>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</si>
  <si>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</si>
  <si>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</si>
  <si>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</si>
  <si>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</si>
  <si>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</si>
  <si>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</si>
  <si>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</si>
  <si>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</si>
  <si>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</si>
  <si>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</si>
  <si>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</si>
  <si>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</si>
  <si>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</si>
  <si>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</si>
  <si>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</si>
  <si>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</si>
  <si>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</si>
  <si>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</si>
  <si>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</si>
  <si>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</si>
  <si>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</si>
  <si>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</si>
  <si>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</si>
  <si>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</si>
  <si>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</si>
  <si>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</si>
  <si>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</si>
  <si>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</si>
  <si>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</si>
  <si>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</si>
  <si>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</si>
  <si>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</si>
  <si>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</si>
  <si>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</si>
  <si>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</si>
  <si>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</si>
  <si>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</si>
  <si>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</si>
  <si>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</si>
  <si>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</si>
  <si>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</si>
  <si>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</si>
  <si>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</si>
  <si>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</si>
  <si>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</si>
  <si>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</si>
  <si>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</si>
  <si>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</si>
  <si>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</si>
  <si>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</si>
  <si>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</si>
  <si>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</si>
  <si>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</si>
  <si>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</si>
  <si>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</si>
  <si>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</si>
  <si>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</si>
  <si>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</si>
  <si>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</si>
  <si>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</si>
  <si>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</si>
  <si>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</si>
  <si>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</si>
  <si>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</si>
  <si>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</si>
  <si>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</si>
  <si>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</si>
  <si>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</si>
  <si>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</si>
  <si>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</si>
  <si>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</si>
  <si>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</si>
  <si>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</si>
  <si>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</si>
  <si>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</si>
  <si>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</si>
  <si>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</si>
  <si>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</si>
  <si>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</si>
  <si>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</si>
  <si>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</si>
  <si>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</si>
  <si>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</si>
  <si>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</si>
  <si>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</si>
  <si>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</si>
  <si>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</si>
  <si>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</si>
  <si>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</si>
  <si>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</si>
  <si>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</si>
  <si>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</si>
  <si>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</si>
  <si>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</si>
  <si>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</si>
  <si>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</si>
  <si>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</si>
  <si>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</si>
  <si>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</si>
  <si>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</si>
  <si>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</si>
  <si>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</si>
  <si>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</si>
  <si>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</si>
  <si>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</si>
  <si>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</si>
  <si>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</si>
  <si>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</si>
  <si>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</si>
  <si>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</si>
  <si>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</si>
  <si>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</si>
  <si>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</si>
  <si>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</si>
  <si>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</si>
  <si>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</si>
  <si>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</si>
  <si>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</si>
  <si>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</si>
  <si>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</si>
  <si>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</si>
  <si>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</si>
  <si>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</si>
  <si>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</si>
  <si>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</si>
  <si>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</si>
  <si>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</si>
  <si>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</si>
  <si>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</si>
  <si>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</si>
  <si>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</si>
  <si>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</si>
  <si>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</si>
  <si>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</si>
  <si>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</si>
  <si>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</si>
  <si>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</si>
  <si>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</si>
  <si>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</si>
  <si>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</si>
  <si>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</si>
  <si>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</si>
  <si>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</si>
  <si>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</si>
  <si>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</si>
  <si>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</si>
  <si>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</si>
  <si>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</si>
  <si>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</si>
  <si>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</si>
  <si>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</si>
  <si>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</si>
  <si>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</si>
  <si>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</si>
  <si>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</si>
  <si>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</si>
  <si>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</si>
  <si>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</si>
  <si>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</si>
  <si>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</si>
  <si>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</si>
  <si>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</si>
  <si>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</si>
  <si>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</si>
  <si>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</si>
  <si>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</si>
  <si>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</si>
  <si>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</si>
  <si>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</si>
  <si>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</si>
  <si>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</si>
  <si>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</si>
  <si>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</si>
  <si>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</si>
  <si>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</si>
  <si>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</si>
  <si>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</si>
  <si>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</si>
  <si>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</si>
  <si>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</si>
  <si>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</si>
  <si>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</si>
  <si>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</si>
  <si>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</si>
  <si>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</si>
  <si>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</si>
  <si>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</si>
  <si>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</si>
  <si>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</si>
  <si>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</si>
  <si>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</si>
  <si>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</si>
  <si>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</si>
  <si>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</si>
  <si>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</si>
  <si>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</si>
  <si>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</si>
  <si>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</si>
  <si>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</si>
  <si>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</si>
  <si>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</si>
  <si>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</si>
  <si>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</si>
  <si>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</si>
  <si>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</si>
  <si>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</si>
  <si>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</si>
  <si>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</si>
  <si>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</si>
  <si>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</si>
  <si>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</si>
  <si>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</si>
  <si>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</si>
  <si>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</si>
  <si>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</si>
  <si>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</si>
  <si>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</si>
  <si>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</si>
  <si>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</si>
  <si>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</si>
  <si>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</si>
  <si>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</si>
  <si>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</si>
  <si>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</si>
  <si>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</si>
  <si>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</si>
  <si>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</si>
  <si>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</si>
  <si>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</si>
  <si>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</si>
  <si>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</si>
  <si>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</si>
  <si>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</si>
  <si>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</si>
  <si>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</si>
  <si>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</si>
  <si>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</si>
  <si>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</si>
  <si>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</si>
  <si>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</si>
  <si>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</si>
  <si>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</si>
  <si>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</si>
  <si>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</si>
  <si>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</si>
  <si>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</si>
  <si>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</si>
  <si>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</si>
  <si>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</si>
  <si>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</si>
  <si>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</si>
  <si>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</si>
  <si>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</si>
  <si>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</si>
  <si>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</si>
  <si>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</si>
  <si>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</si>
  <si>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</si>
  <si>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</si>
  <si>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</si>
  <si>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</si>
  <si>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</si>
  <si>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</si>
  <si>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</si>
  <si>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</si>
  <si>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</si>
  <si>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</si>
  <si>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</si>
  <si>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</si>
  <si>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</si>
  <si>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</si>
  <si>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</si>
  <si>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</si>
  <si>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</si>
  <si>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</si>
  <si>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</si>
  <si>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</si>
  <si>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</si>
  <si>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</si>
  <si>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</si>
  <si>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</si>
  <si>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</si>
  <si>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</si>
  <si>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</si>
  <si>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</si>
  <si>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616701001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</si>
  <si>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</si>
  <si>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</si>
  <si>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</si>
  <si>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</si>
  <si>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</si>
  <si>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</si>
  <si>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</si>
  <si>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</si>
  <si>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</si>
  <si>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</si>
  <si>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</si>
  <si>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</si>
  <si>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</si>
  <si>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</si>
  <si>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26526775</t>
  </si>
  <si>
    <t>ОАО "Аэропорт Ростов-на-Дону"</t>
  </si>
  <si>
    <t>6166011054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</si>
  <si>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</si>
  <si>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</si>
  <si>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</si>
  <si>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</si>
  <si>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</si>
  <si>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</si>
  <si>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</si>
  <si>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</si>
  <si>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26499763</t>
  </si>
  <si>
    <t>ОАО "Российские Железные Дороги"</t>
  </si>
  <si>
    <t>7708503727</t>
  </si>
  <si>
    <t>616745011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</si>
  <si>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</si>
  <si>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</si>
  <si>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</si>
  <si>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</si>
  <si>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</si>
  <si>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</si>
  <si>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</si>
  <si>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</si>
  <si>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</si>
  <si>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</si>
  <si>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</si>
  <si>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</si>
  <si>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</si>
  <si>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</si>
  <si>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</si>
  <si>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</si>
  <si>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</si>
  <si>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</si>
  <si>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</si>
  <si>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</si>
  <si>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</si>
  <si>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</si>
  <si>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</si>
  <si>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</si>
  <si>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</si>
  <si>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</si>
  <si>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</si>
  <si>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</si>
  <si>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</si>
  <si>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</si>
  <si>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</si>
  <si>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</si>
  <si>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</si>
  <si>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</si>
  <si>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</si>
  <si>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</si>
  <si>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</si>
  <si>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</si>
  <si>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</si>
  <si>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</si>
  <si>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</si>
  <si>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</si>
  <si>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</si>
  <si>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</si>
  <si>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</si>
  <si>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</si>
  <si>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</si>
  <si>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</si>
  <si>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</si>
  <si>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</si>
  <si>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</si>
  <si>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</si>
  <si>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</si>
  <si>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</si>
  <si>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</si>
  <si>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</si>
  <si>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</si>
  <si>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</si>
  <si>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</si>
  <si>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</si>
  <si>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</si>
  <si>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</si>
  <si>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</si>
  <si>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</si>
  <si>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</si>
  <si>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</si>
  <si>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</si>
  <si>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</si>
  <si>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</si>
  <si>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</si>
  <si>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30880351</t>
  </si>
  <si>
    <t>ООО "КЭС"</t>
  </si>
  <si>
    <t>6147039216</t>
  </si>
  <si>
    <t>614701001</t>
  </si>
  <si>
    <t>09-02-2017 00:00:00</t>
  </si>
  <si>
    <t>231101001</t>
  </si>
  <si>
    <t>770501001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</si>
  <si>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</si>
  <si>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</si>
  <si>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</si>
  <si>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</si>
  <si>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</si>
  <si>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</si>
  <si>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</si>
  <si>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</si>
  <si>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</si>
  <si>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</si>
  <si>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</si>
  <si>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</si>
  <si>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</si>
  <si>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</si>
  <si>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</si>
  <si>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</si>
  <si>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</si>
  <si>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</si>
  <si>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</si>
  <si>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</si>
  <si>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</si>
  <si>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</si>
  <si>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</si>
  <si>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</si>
  <si>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</si>
  <si>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</si>
  <si>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30387234</t>
  </si>
  <si>
    <t>ООО "ПК-ЭНЕРГО"</t>
  </si>
  <si>
    <t>6154135810</t>
  </si>
  <si>
    <t>01-01-2016 00:00:00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</si>
  <si>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</si>
  <si>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</si>
  <si>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</si>
  <si>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</si>
  <si>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</si>
  <si>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</si>
  <si>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</si>
  <si>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</si>
  <si>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</si>
  <si>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</si>
  <si>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</si>
  <si>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</si>
  <si>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</si>
  <si>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</si>
  <si>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</si>
  <si>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</si>
  <si>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</si>
  <si>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</si>
  <si>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</si>
  <si>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</si>
  <si>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</si>
  <si>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</si>
  <si>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</si>
  <si>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</si>
  <si>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</si>
  <si>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</si>
  <si>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</si>
  <si>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</si>
  <si>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</si>
  <si>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</si>
  <si>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</si>
  <si>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</si>
  <si>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</si>
  <si>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</si>
  <si>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</si>
  <si>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</si>
  <si>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</si>
  <si>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</si>
  <si>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</si>
  <si>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</si>
  <si>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</si>
  <si>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</si>
  <si>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</si>
  <si>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</si>
  <si>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</si>
  <si>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</si>
  <si>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</si>
  <si>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</si>
  <si>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</si>
  <si>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</si>
  <si>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</si>
  <si>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</si>
  <si>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</si>
  <si>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</si>
  <si>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</si>
  <si>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</si>
  <si>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</si>
  <si>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</si>
  <si>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</si>
  <si>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</si>
  <si>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</si>
  <si>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</si>
  <si>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</si>
  <si>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</si>
  <si>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</si>
  <si>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</si>
  <si>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</si>
  <si>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</si>
  <si>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</si>
  <si>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</si>
  <si>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</si>
  <si>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</si>
  <si>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</si>
  <si>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</si>
  <si>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</si>
  <si>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</si>
  <si>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</si>
  <si>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</si>
  <si>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</si>
  <si>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</si>
  <si>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</si>
  <si>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</si>
  <si>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</si>
  <si>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</si>
  <si>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</si>
  <si>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</si>
  <si>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</si>
  <si>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</si>
  <si>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</si>
  <si>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</si>
  <si>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</si>
  <si>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</si>
  <si>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</si>
  <si>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</si>
  <si>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</si>
  <si>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</si>
  <si>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</si>
  <si>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</si>
  <si>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</si>
  <si>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</si>
  <si>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</si>
  <si>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28796695</t>
  </si>
  <si>
    <t>ООО «ЭНЕРГОПРОГРЕСС»</t>
  </si>
  <si>
    <t>6163132011</t>
  </si>
  <si>
    <t>04-10-2013 00:00:00</t>
  </si>
  <si>
    <t>30401674</t>
  </si>
  <si>
    <t>ОП "КурскАтомЭнергоСбыт" АО "АтомЭнергоСбыт"</t>
  </si>
  <si>
    <t>7704228075</t>
  </si>
  <si>
    <t>463245001</t>
  </si>
  <si>
    <t>26324422</t>
  </si>
  <si>
    <t>Открытое акционерное общество "ГТ-ТЭЦ Энерго"</t>
  </si>
  <si>
    <t>7703311228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</si>
  <si>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</si>
  <si>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</si>
  <si>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</si>
  <si>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</si>
  <si>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</si>
  <si>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</si>
  <si>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</si>
  <si>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</si>
  <si>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</si>
  <si>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</si>
  <si>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</si>
  <si>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</si>
  <si>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</si>
  <si>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</si>
  <si>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</si>
  <si>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</si>
  <si>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</si>
  <si>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</si>
  <si>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</si>
  <si>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</si>
  <si>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</si>
  <si>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</si>
  <si>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</si>
  <si>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</si>
  <si>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</si>
  <si>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</si>
  <si>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</si>
  <si>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</si>
  <si>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</si>
  <si>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</si>
  <si>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</si>
  <si>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</si>
  <si>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</si>
  <si>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</si>
  <si>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</si>
  <si>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</si>
  <si>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</si>
  <si>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</si>
  <si>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</si>
  <si>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</si>
  <si>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</si>
  <si>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</si>
  <si>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</si>
  <si>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</si>
  <si>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</si>
  <si>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</si>
  <si>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</si>
  <si>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</si>
  <si>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</si>
  <si>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</si>
  <si>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</si>
  <si>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</si>
  <si>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</si>
  <si>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</si>
  <si>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</si>
  <si>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</si>
  <si>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</si>
  <si>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</si>
  <si>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</si>
  <si>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</si>
  <si>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</si>
  <si>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</si>
  <si>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</si>
  <si>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</si>
  <si>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</si>
  <si>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</si>
  <si>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</si>
  <si>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</si>
  <si>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</si>
  <si>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</si>
  <si>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</si>
  <si>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</si>
  <si>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</si>
  <si>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</si>
  <si>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</si>
  <si>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</si>
  <si>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</si>
  <si>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</si>
  <si>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</si>
  <si>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</si>
  <si>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</si>
  <si>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</si>
  <si>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</si>
  <si>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</si>
  <si>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</si>
  <si>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</si>
  <si>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</si>
  <si>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</si>
  <si>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</si>
  <si>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</si>
  <si>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</si>
  <si>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22.02.2019 13:38:09</t>
  </si>
  <si>
    <t>19.03.2019 14:47:44</t>
  </si>
  <si>
    <t>614143001</t>
  </si>
  <si>
    <t>463350001</t>
  </si>
  <si>
    <t>31288485</t>
  </si>
  <si>
    <t>ООО "Второй Ветропарк ФРВ"</t>
  </si>
  <si>
    <t>7703445912</t>
  </si>
  <si>
    <t>31239172</t>
  </si>
  <si>
    <t>ООО "ЮСК"</t>
  </si>
  <si>
    <t>6164119253</t>
  </si>
  <si>
    <t>31-12-2018 00:00:00</t>
  </si>
  <si>
    <t>645243001</t>
  </si>
  <si>
    <t>19.04.2019 15:58:35</t>
  </si>
  <si>
    <t>16.05.2019 13:39:55</t>
  </si>
  <si>
    <t>HAS_TARIFF</t>
  </si>
  <si>
    <t>Y</t>
  </si>
  <si>
    <t>Дата последнего обновления реестра организаций: 16.05.2019 13:40:05</t>
  </si>
  <si>
    <t>16.05.2019 13:44:33</t>
  </si>
  <si>
    <t>16.05.2019 13:48:06</t>
  </si>
  <si>
    <t>25.06.2019 15:25:35</t>
  </si>
  <si>
    <t>27.06.2019 09:29:08</t>
  </si>
  <si>
    <t>Титульный!G60</t>
  </si>
  <si>
    <t>Ссылка должна соответствовать формату 'https://portal.eias.ru/Portal/DownloadPage.aspx?type=12&amp;guid=????????-????-????-????-????????????'  (см. инструкцию)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</si>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</sst>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4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18"/>
      <color indexed="63"/>
      <name val="Tahoma"/>
      <family val="2"/>
      <charset val="204"/>
    </font>
    <font>
      <sz val="9"/>
      <color indexed="10"/>
      <name val="Tahoma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5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7" borderId="5" xfId="47" applyFont="1" applyFill="1" applyBorder="1" applyAlignment="1" applyProtection="1">
      <alignment horizontal="center" vertical="center"/>
    </xf>
    <xf numFmtId="0" fontId="34" fillId="11" borderId="5" xfId="47" applyFont="1" applyFill="1" applyBorder="1" applyAlignment="1" applyProtection="1">
      <alignment horizontal="center" vertical="center" wrapText="1"/>
      <protection locked="0"/>
    </xf>
    <xf numFmtId="0" fontId="72" fillId="0" borderId="0" xfId="44" applyFont="1"/>
    <xf numFmtId="0" fontId="34" fillId="10" borderId="6" xfId="44" applyFont="1" applyFill="1" applyBorder="1" applyAlignment="1">
      <alignment horizontal="center" vertical="center"/>
    </xf>
    <xf numFmtId="0" fontId="8" fillId="0" borderId="28" xfId="31" applyFont="1" applyBorder="1" applyAlignment="1" applyProtection="1">
      <alignment horizontal="center" vertical="center"/>
    </xf>
    <xf numFmtId="0" fontId="34" fillId="0" borderId="28" xfId="44" applyFont="1" applyBorder="1" applyAlignment="1">
      <alignment horizontal="left" vertical="center" wrapText="1"/>
    </xf>
    <xf numFmtId="0" fontId="73" fillId="0" borderId="28" xfId="44" applyFont="1" applyBorder="1" applyAlignment="1">
      <alignment horizontal="center" vertical="center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34" fillId="0" borderId="0" xfId="37" applyNumberFormat="1" applyFont="1" applyAlignment="1">
      <alignment horizontal="justify" vertical="center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0" fillId="0" borderId="0" xfId="0">
      <alignment horizontal="left" vertical="center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top" indent="1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35" fillId="0" borderId="25" xfId="56" applyFont="1" applyBorder="1" applyAlignment="1">
      <alignment horizontal="center" vertical="center" wrapText="1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0" xfId="51" applyFont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>
          <a:extLst>
            <a:ext uri="{FF2B5EF4-FFF2-40B4-BE49-F238E27FC236}">
              <a16:creationId xmlns:a16="http://schemas.microsoft.com/office/drawing/2014/main" id="{00000000-0008-0000-0000-0000FF1A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>
          <a:extLst>
            <a:ext uri="{FF2B5EF4-FFF2-40B4-BE49-F238E27FC236}">
              <a16:creationId xmlns:a16="http://schemas.microsoft.com/office/drawing/2014/main" id="{00000000-0008-0000-0000-000000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>
          <a:extLst>
            <a:ext uri="{FF2B5EF4-FFF2-40B4-BE49-F238E27FC236}">
              <a16:creationId xmlns:a16="http://schemas.microsoft.com/office/drawing/2014/main" id="{00000000-0008-0000-0000-000001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>
          <a:extLst>
            <a:ext uri="{FF2B5EF4-FFF2-40B4-BE49-F238E27FC236}">
              <a16:creationId xmlns:a16="http://schemas.microsoft.com/office/drawing/2014/main" id="{00000000-0008-0000-0000-000003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>
          <a:extLst>
            <a:ext uri="{FF2B5EF4-FFF2-40B4-BE49-F238E27FC236}">
              <a16:creationId xmlns:a16="http://schemas.microsoft.com/office/drawing/2014/main" id="{00000000-0008-0000-0000-000004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>
          <a:extLst>
            <a:ext uri="{FF2B5EF4-FFF2-40B4-BE49-F238E27FC236}">
              <a16:creationId xmlns:a16="http://schemas.microsoft.com/office/drawing/2014/main" id="{00000000-0008-0000-0000-000005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>
          <a:extLst>
            <a:ext uri="{FF2B5EF4-FFF2-40B4-BE49-F238E27FC236}">
              <a16:creationId xmlns:a16="http://schemas.microsoft.com/office/drawing/2014/main" id="{00000000-0008-0000-0000-000006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>
          <a:extLst>
            <a:ext uri="{FF2B5EF4-FFF2-40B4-BE49-F238E27FC236}">
              <a16:creationId xmlns:a16="http://schemas.microsoft.com/office/drawing/2014/main" id="{00000000-0008-0000-0000-000007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>
          <a:extLst>
            <a:ext uri="{FF2B5EF4-FFF2-40B4-BE49-F238E27FC236}">
              <a16:creationId xmlns:a16="http://schemas.microsoft.com/office/drawing/2014/main" id="{00000000-0008-0000-0000-000008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>
          <a:extLst>
            <a:ext uri="{FF2B5EF4-FFF2-40B4-BE49-F238E27FC236}">
              <a16:creationId xmlns:a16="http://schemas.microsoft.com/office/drawing/2014/main" id="{00000000-0008-0000-0000-000009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>
          <a:extLst>
            <a:ext uri="{FF2B5EF4-FFF2-40B4-BE49-F238E27FC236}">
              <a16:creationId xmlns:a16="http://schemas.microsoft.com/office/drawing/2014/main" id="{00000000-0008-0000-0000-00000A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>
          <a:extLst>
            <a:ext uri="{FF2B5EF4-FFF2-40B4-BE49-F238E27FC236}">
              <a16:creationId xmlns:a16="http://schemas.microsoft.com/office/drawing/2014/main" id="{00000000-0008-0000-0000-00000B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>
          <a:extLst>
            <a:ext uri="{FF2B5EF4-FFF2-40B4-BE49-F238E27FC236}">
              <a16:creationId xmlns:a16="http://schemas.microsoft.com/office/drawing/2014/main" id="{00000000-0008-0000-0000-00000C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>
          <a:extLst>
            <a:ext uri="{FF2B5EF4-FFF2-40B4-BE49-F238E27FC236}">
              <a16:creationId xmlns:a16="http://schemas.microsoft.com/office/drawing/2014/main" id="{00000000-0008-0000-0000-00000D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>
          <a:extLst>
            <a:ext uri="{FF2B5EF4-FFF2-40B4-BE49-F238E27FC236}">
              <a16:creationId xmlns:a16="http://schemas.microsoft.com/office/drawing/2014/main" id="{00000000-0008-0000-0000-00000E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>
          <a:extLst>
            <a:ext uri="{FF2B5EF4-FFF2-40B4-BE49-F238E27FC236}">
              <a16:creationId xmlns:a16="http://schemas.microsoft.com/office/drawing/2014/main" id="{00000000-0008-0000-0000-00000F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>
          <a:extLst>
            <a:ext uri="{FF2B5EF4-FFF2-40B4-BE49-F238E27FC236}">
              <a16:creationId xmlns:a16="http://schemas.microsoft.com/office/drawing/2014/main" id="{00000000-0008-0000-0000-000010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>
          <a:extLst>
            <a:ext uri="{FF2B5EF4-FFF2-40B4-BE49-F238E27FC236}">
              <a16:creationId xmlns:a16="http://schemas.microsoft.com/office/drawing/2014/main" id="{00000000-0008-0000-0000-000011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>
          <a:extLst>
            <a:ext uri="{FF2B5EF4-FFF2-40B4-BE49-F238E27FC236}">
              <a16:creationId xmlns:a16="http://schemas.microsoft.com/office/drawing/2014/main" id="{00000000-0008-0000-0000-000012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>
          <a:extLst>
            <a:ext uri="{FF2B5EF4-FFF2-40B4-BE49-F238E27FC236}">
              <a16:creationId xmlns:a16="http://schemas.microsoft.com/office/drawing/2014/main" id="{00000000-0008-0000-0000-000014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>
          <a:extLst>
            <a:ext uri="{FF2B5EF4-FFF2-40B4-BE49-F238E27FC236}">
              <a16:creationId xmlns:a16="http://schemas.microsoft.com/office/drawing/2014/main" id="{00000000-0008-0000-0000-000016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  <a:ext uri="{FF2B5EF4-FFF2-40B4-BE49-F238E27FC236}">
                  <a16:creationId xmlns:a16="http://schemas.microsoft.com/office/drawing/2014/main" id="{00000000-0008-0000-0000-00000118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>
          <a:extLst>
            <a:ext uri="{FF2B5EF4-FFF2-40B4-BE49-F238E27FC236}">
              <a16:creationId xmlns:a16="http://schemas.microsoft.com/office/drawing/2014/main" id="{00000000-0008-0000-0100-0000ACD00200}"/>
            </a:ext>
          </a:extLst>
        </xdr:cNvPr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>
          <a:extLst>
            <a:ext uri="{FF2B5EF4-FFF2-40B4-BE49-F238E27FC236}">
              <a16:creationId xmlns:a16="http://schemas.microsoft.com/office/drawing/2014/main" id="{00000000-0008-0000-0200-0000D4600500}"/>
            </a:ext>
          </a:extLst>
        </xdr:cNvPr>
        <xdr:cNvGrpSpPr>
          <a:grpSpLocks/>
        </xdr:cNvGrpSpPr>
      </xdr:nvGrpSpPr>
      <xdr:grpSpPr bwMode="auto">
        <a:xfrm>
          <a:off x="180975" y="7162800"/>
          <a:ext cx="7591425" cy="0"/>
          <a:chOff x="8029572" y="1543049"/>
          <a:chExt cx="7234016" cy="151447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>
          <a:extLst>
            <a:ext uri="{FF2B5EF4-FFF2-40B4-BE49-F238E27FC236}">
              <a16:creationId xmlns:a16="http://schemas.microsoft.com/office/drawing/2014/main" id="{00000000-0008-0000-0200-0000D5600500}"/>
            </a:ext>
          </a:extLst>
        </xdr:cNvPr>
        <xdr:cNvGrpSpPr>
          <a:grpSpLocks/>
        </xdr:cNvGrpSpPr>
      </xdr:nvGrpSpPr>
      <xdr:grpSpPr bwMode="auto">
        <a:xfrm>
          <a:off x="219079" y="1640205"/>
          <a:ext cx="1685921" cy="1026795"/>
          <a:chOff x="13888293" y="2943225"/>
          <a:chExt cx="2224239" cy="1057275"/>
        </a:xfrm>
      </xdr:grpSpPr>
      <xdr:grpSp>
        <xdr:nvGrpSpPr>
          <xdr:cNvPr id="352472" name="Группа 5">
            <a:extLst>
              <a:ext uri="{FF2B5EF4-FFF2-40B4-BE49-F238E27FC236}">
                <a16:creationId xmlns:a16="http://schemas.microsoft.com/office/drawing/2014/main" id="{00000000-0008-0000-0200-0000D8600500}"/>
              </a:ext>
            </a:extLst>
          </xdr:cNvPr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4" zoomScaleNormal="100" workbookViewId="0"/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83" t="e">
        <f ca="1">"Код шаблона: " &amp; GetCode()</f>
        <v>#NAME?</v>
      </c>
      <c r="C2" s="283"/>
      <c r="D2" s="283"/>
      <c r="E2" s="283"/>
      <c r="F2" s="283"/>
      <c r="G2" s="283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84" t="e">
        <f ca="1">"Версия " &amp; GetVersion()</f>
        <v>#NAME?</v>
      </c>
      <c r="C3" s="284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5" t="s">
        <v>431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7" t="s">
        <v>252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137"/>
      <c r="Z7" s="134"/>
    </row>
    <row r="8" spans="1:29" ht="15" customHeight="1">
      <c r="A8" s="38"/>
      <c r="B8" s="134"/>
      <c r="C8" s="135"/>
      <c r="D8" s="136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137"/>
      <c r="Z8" s="134"/>
    </row>
    <row r="9" spans="1:29" ht="15" customHeight="1">
      <c r="A9" s="38"/>
      <c r="B9" s="134"/>
      <c r="C9" s="135"/>
      <c r="D9" s="136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137"/>
      <c r="Z9" s="134"/>
    </row>
    <row r="10" spans="1:29" ht="10.5" customHeight="1">
      <c r="A10" s="38"/>
      <c r="B10" s="134"/>
      <c r="C10" s="135"/>
      <c r="D10" s="136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137"/>
      <c r="Z10" s="134"/>
    </row>
    <row r="11" spans="1:29" ht="27" customHeight="1">
      <c r="A11" s="38"/>
      <c r="B11" s="134"/>
      <c r="C11" s="135"/>
      <c r="D11" s="136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137"/>
      <c r="Z11" s="134"/>
    </row>
    <row r="12" spans="1:29" ht="12" customHeight="1">
      <c r="A12" s="38"/>
      <c r="B12" s="134"/>
      <c r="C12" s="135"/>
      <c r="D12" s="136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137"/>
      <c r="Z12" s="134"/>
    </row>
    <row r="13" spans="1:29" ht="38.25" customHeight="1">
      <c r="A13" s="38"/>
      <c r="B13" s="134"/>
      <c r="C13" s="135"/>
      <c r="D13" s="136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138"/>
      <c r="Z13" s="134"/>
    </row>
    <row r="14" spans="1:29" ht="15" customHeight="1">
      <c r="A14" s="38"/>
      <c r="B14" s="134"/>
      <c r="C14" s="135"/>
      <c r="D14" s="136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137"/>
      <c r="Z14" s="134"/>
    </row>
    <row r="15" spans="1:29" ht="15">
      <c r="A15" s="38"/>
      <c r="B15" s="134"/>
      <c r="C15" s="135"/>
      <c r="D15" s="136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137"/>
      <c r="Z15" s="134"/>
    </row>
    <row r="16" spans="1:29" ht="15">
      <c r="A16" s="38"/>
      <c r="B16" s="134"/>
      <c r="C16" s="135"/>
      <c r="D16" s="136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137"/>
      <c r="Z16" s="134"/>
    </row>
    <row r="17" spans="1:26" ht="15" customHeight="1">
      <c r="A17" s="38"/>
      <c r="B17" s="134"/>
      <c r="C17" s="135"/>
      <c r="D17" s="136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137"/>
      <c r="Z17" s="134"/>
    </row>
    <row r="18" spans="1:26" ht="15">
      <c r="A18" s="38"/>
      <c r="B18" s="134"/>
      <c r="C18" s="135"/>
      <c r="D18" s="136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137"/>
      <c r="Z18" s="134"/>
    </row>
    <row r="19" spans="1:26" ht="59.25" customHeight="1">
      <c r="A19" s="38"/>
      <c r="B19" s="134"/>
      <c r="C19" s="135"/>
      <c r="D19" s="139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9" t="s">
        <v>167</v>
      </c>
      <c r="G21" s="290"/>
      <c r="H21" s="290"/>
      <c r="I21" s="290"/>
      <c r="J21" s="290"/>
      <c r="K21" s="290"/>
      <c r="L21" s="290"/>
      <c r="M21" s="290"/>
      <c r="N21" s="39"/>
      <c r="O21" s="141" t="s">
        <v>166</v>
      </c>
      <c r="P21" s="291" t="s">
        <v>180</v>
      </c>
      <c r="Q21" s="292"/>
      <c r="R21" s="292"/>
      <c r="S21" s="292"/>
      <c r="T21" s="292"/>
      <c r="U21" s="292"/>
      <c r="V21" s="292"/>
      <c r="W21" s="292"/>
      <c r="X21" s="292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9" t="s">
        <v>168</v>
      </c>
      <c r="G22" s="290"/>
      <c r="H22" s="290"/>
      <c r="I22" s="290"/>
      <c r="J22" s="290"/>
      <c r="K22" s="290"/>
      <c r="L22" s="290"/>
      <c r="M22" s="290"/>
      <c r="N22" s="39"/>
      <c r="O22" s="142" t="s">
        <v>166</v>
      </c>
      <c r="P22" s="291" t="s">
        <v>169</v>
      </c>
      <c r="Q22" s="292"/>
      <c r="R22" s="292"/>
      <c r="S22" s="292"/>
      <c r="T22" s="292"/>
      <c r="U22" s="292"/>
      <c r="V22" s="292"/>
      <c r="W22" s="292"/>
      <c r="X22" s="292"/>
      <c r="Y22" s="137"/>
      <c r="Z22" s="134"/>
    </row>
    <row r="23" spans="1:26" ht="14.25" hidden="1" customHeight="1">
      <c r="A23" s="38"/>
      <c r="B23" s="134"/>
      <c r="C23" s="135"/>
      <c r="D23" s="136"/>
      <c r="E23" s="226" t="s">
        <v>166</v>
      </c>
      <c r="F23" s="294" t="s">
        <v>429</v>
      </c>
      <c r="G23" s="295"/>
      <c r="H23" s="295"/>
      <c r="I23" s="295"/>
      <c r="J23" s="295"/>
      <c r="K23" s="295"/>
      <c r="L23" s="295"/>
      <c r="M23" s="295"/>
      <c r="N23" s="295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93" t="s">
        <v>253</v>
      </c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137"/>
      <c r="Z35" s="134"/>
    </row>
    <row r="36" spans="1:26" ht="38.25" hidden="1" customHeight="1">
      <c r="A36" s="38"/>
      <c r="B36" s="134"/>
      <c r="C36" s="135"/>
      <c r="D36" s="136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137"/>
      <c r="Z36" s="134"/>
    </row>
    <row r="37" spans="1:26" ht="9.75" hidden="1" customHeight="1">
      <c r="A37" s="38"/>
      <c r="B37" s="134"/>
      <c r="C37" s="135"/>
      <c r="D37" s="136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137"/>
      <c r="Z37" s="134"/>
    </row>
    <row r="38" spans="1:26" ht="51" hidden="1" customHeight="1">
      <c r="A38" s="38"/>
      <c r="B38" s="134"/>
      <c r="C38" s="135"/>
      <c r="D38" s="136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137"/>
      <c r="Z38" s="134"/>
    </row>
    <row r="39" spans="1:26" ht="15" hidden="1" customHeight="1">
      <c r="A39" s="38"/>
      <c r="B39" s="134"/>
      <c r="C39" s="135"/>
      <c r="D39" s="136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137"/>
      <c r="Z39" s="134"/>
    </row>
    <row r="40" spans="1:26" ht="12" hidden="1" customHeight="1">
      <c r="A40" s="38"/>
      <c r="B40" s="134"/>
      <c r="C40" s="135"/>
      <c r="D40" s="136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137"/>
      <c r="Z40" s="134"/>
    </row>
    <row r="41" spans="1:26" ht="38.25" hidden="1" customHeight="1">
      <c r="A41" s="38"/>
      <c r="B41" s="134"/>
      <c r="C41" s="135"/>
      <c r="D41" s="136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37"/>
      <c r="Z41" s="134"/>
    </row>
    <row r="42" spans="1:26" ht="15" hidden="1">
      <c r="A42" s="38"/>
      <c r="B42" s="134"/>
      <c r="C42" s="135"/>
      <c r="D42" s="136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37"/>
      <c r="Z42" s="134"/>
    </row>
    <row r="43" spans="1:26" ht="15" hidden="1">
      <c r="A43" s="38"/>
      <c r="B43" s="134"/>
      <c r="C43" s="135"/>
      <c r="D43" s="136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37"/>
      <c r="Z43" s="134"/>
    </row>
    <row r="44" spans="1:26" ht="33.75" hidden="1" customHeight="1">
      <c r="A44" s="38"/>
      <c r="B44" s="134"/>
      <c r="C44" s="135"/>
      <c r="D44" s="139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37"/>
      <c r="Z44" s="134"/>
    </row>
    <row r="45" spans="1:26" ht="15" hidden="1">
      <c r="A45" s="38"/>
      <c r="B45" s="134"/>
      <c r="C45" s="135"/>
      <c r="D45" s="139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37"/>
      <c r="Z45" s="134"/>
    </row>
    <row r="46" spans="1:26" ht="24" hidden="1" customHeight="1">
      <c r="A46" s="38"/>
      <c r="B46" s="134"/>
      <c r="C46" s="135"/>
      <c r="D46" s="136"/>
      <c r="E46" s="288" t="s">
        <v>170</v>
      </c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137"/>
      <c r="Z46" s="134"/>
    </row>
    <row r="47" spans="1:26" ht="37.5" hidden="1" customHeight="1">
      <c r="A47" s="38"/>
      <c r="B47" s="134"/>
      <c r="C47" s="135"/>
      <c r="D47" s="136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137"/>
      <c r="Z47" s="134"/>
    </row>
    <row r="48" spans="1:26" ht="24" hidden="1" customHeight="1">
      <c r="A48" s="38"/>
      <c r="B48" s="134"/>
      <c r="C48" s="135"/>
      <c r="D48" s="136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137"/>
      <c r="Z48" s="134"/>
    </row>
    <row r="49" spans="1:26" ht="51" hidden="1" customHeight="1">
      <c r="A49" s="38"/>
      <c r="B49" s="134"/>
      <c r="C49" s="135"/>
      <c r="D49" s="136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137"/>
      <c r="Z49" s="134"/>
    </row>
    <row r="50" spans="1:26" ht="15" hidden="1">
      <c r="A50" s="38"/>
      <c r="B50" s="134"/>
      <c r="C50" s="135"/>
      <c r="D50" s="136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137"/>
      <c r="Z50" s="134"/>
    </row>
    <row r="51" spans="1:26" ht="15" hidden="1">
      <c r="A51" s="38"/>
      <c r="B51" s="134"/>
      <c r="C51" s="135"/>
      <c r="D51" s="136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137"/>
      <c r="Z51" s="134"/>
    </row>
    <row r="52" spans="1:26" ht="15" hidden="1">
      <c r="A52" s="38"/>
      <c r="B52" s="134"/>
      <c r="C52" s="135"/>
      <c r="D52" s="136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137"/>
      <c r="Z52" s="134"/>
    </row>
    <row r="53" spans="1:26" ht="15" hidden="1">
      <c r="A53" s="38"/>
      <c r="B53" s="134"/>
      <c r="C53" s="135"/>
      <c r="D53" s="136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137"/>
      <c r="Z53" s="134"/>
    </row>
    <row r="54" spans="1:26" ht="15" hidden="1">
      <c r="A54" s="38"/>
      <c r="B54" s="134"/>
      <c r="C54" s="135"/>
      <c r="D54" s="136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137"/>
      <c r="Z54" s="134"/>
    </row>
    <row r="55" spans="1:26" ht="15" hidden="1">
      <c r="A55" s="38"/>
      <c r="B55" s="134"/>
      <c r="C55" s="135"/>
      <c r="D55" s="136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137"/>
      <c r="Z55" s="134"/>
    </row>
    <row r="56" spans="1:26" ht="25.5" hidden="1" customHeight="1">
      <c r="A56" s="38"/>
      <c r="B56" s="134"/>
      <c r="C56" s="135"/>
      <c r="D56" s="139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137"/>
      <c r="Z56" s="134"/>
    </row>
    <row r="57" spans="1:26" ht="15" hidden="1">
      <c r="A57" s="38"/>
      <c r="B57" s="134"/>
      <c r="C57" s="135"/>
      <c r="D57" s="139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137"/>
      <c r="Z57" s="134"/>
    </row>
    <row r="58" spans="1:26" ht="15" hidden="1" customHeight="1">
      <c r="A58" s="38"/>
      <c r="B58" s="134"/>
      <c r="C58" s="135"/>
      <c r="D58" s="136"/>
      <c r="E58" s="161"/>
      <c r="F58" s="161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37"/>
      <c r="Z58" s="134"/>
    </row>
    <row r="59" spans="1:26" ht="15" hidden="1" customHeight="1">
      <c r="A59" s="38"/>
      <c r="B59" s="134"/>
      <c r="C59" s="135"/>
      <c r="D59" s="136"/>
      <c r="E59" s="296" t="s">
        <v>224</v>
      </c>
      <c r="F59" s="296"/>
      <c r="G59" s="296"/>
      <c r="H59" s="296"/>
      <c r="I59" s="296"/>
      <c r="J59" s="296"/>
      <c r="K59" s="282" t="s">
        <v>221</v>
      </c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137"/>
      <c r="Z59" s="134"/>
    </row>
    <row r="60" spans="1:26" ht="15" hidden="1" customHeight="1">
      <c r="A60" s="38"/>
      <c r="B60" s="134"/>
      <c r="C60" s="135"/>
      <c r="D60" s="136"/>
      <c r="E60" s="279" t="s">
        <v>146</v>
      </c>
      <c r="F60" s="279"/>
      <c r="G60" s="279"/>
      <c r="H60" s="279"/>
      <c r="I60" s="279"/>
      <c r="J60" s="279"/>
      <c r="K60" s="282" t="s">
        <v>223</v>
      </c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137"/>
      <c r="Z60" s="134"/>
    </row>
    <row r="61" spans="1:26" ht="15" hidden="1">
      <c r="A61" s="38"/>
      <c r="B61" s="134"/>
      <c r="C61" s="135"/>
      <c r="D61" s="136"/>
      <c r="E61" s="41"/>
      <c r="F61" s="159"/>
      <c r="G61" s="42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7" t="s">
        <v>254</v>
      </c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37"/>
      <c r="Z70" s="134"/>
    </row>
    <row r="71" spans="1:26" ht="12" hidden="1" customHeight="1">
      <c r="A71" s="38"/>
      <c r="B71" s="134"/>
      <c r="C71" s="135"/>
      <c r="D71" s="136"/>
      <c r="E71" s="297" t="s">
        <v>154</v>
      </c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137"/>
      <c r="Z71" s="134"/>
    </row>
    <row r="72" spans="1:26" ht="7.5" hidden="1" customHeight="1">
      <c r="A72" s="38"/>
      <c r="B72" s="134"/>
      <c r="C72" s="135"/>
      <c r="D72" s="136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137"/>
      <c r="Z72" s="134"/>
    </row>
    <row r="73" spans="1:26" ht="15" hidden="1">
      <c r="A73" s="38"/>
      <c r="B73" s="134"/>
      <c r="C73" s="135"/>
      <c r="D73" s="136"/>
      <c r="E73" s="298" t="s">
        <v>255</v>
      </c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137"/>
      <c r="Z73" s="134"/>
    </row>
    <row r="74" spans="1:26" ht="15" hidden="1">
      <c r="A74" s="38"/>
      <c r="B74" s="134"/>
      <c r="C74" s="135"/>
      <c r="D74" s="136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137"/>
      <c r="Z74" s="134"/>
    </row>
    <row r="75" spans="1:26" ht="4.5" hidden="1" customHeight="1">
      <c r="A75" s="38"/>
      <c r="B75" s="134"/>
      <c r="C75" s="135"/>
      <c r="D75" s="136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137"/>
      <c r="Z75" s="134"/>
    </row>
    <row r="76" spans="1:26" ht="15" hidden="1">
      <c r="A76" s="38"/>
      <c r="B76" s="134"/>
      <c r="C76" s="135"/>
      <c r="D76" s="136"/>
      <c r="E76" s="197" t="s">
        <v>256</v>
      </c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37"/>
      <c r="Z76" s="134"/>
    </row>
    <row r="77" spans="1:26" ht="15" hidden="1">
      <c r="A77" s="38"/>
      <c r="B77" s="134"/>
      <c r="C77" s="135"/>
      <c r="D77" s="136"/>
      <c r="E77" s="300" t="s">
        <v>257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137"/>
      <c r="Z77" s="134"/>
    </row>
    <row r="78" spans="1:26" ht="15" hidden="1">
      <c r="A78" s="38"/>
      <c r="B78" s="134"/>
      <c r="C78" s="135"/>
      <c r="D78" s="136"/>
      <c r="E78" s="65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37"/>
      <c r="Z78" s="134"/>
    </row>
    <row r="79" spans="1:26" ht="15" hidden="1">
      <c r="A79" s="38"/>
      <c r="B79" s="134"/>
      <c r="C79" s="135"/>
      <c r="D79" s="136"/>
      <c r="E79" s="197" t="s">
        <v>258</v>
      </c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37"/>
      <c r="Z79" s="134"/>
    </row>
    <row r="80" spans="1:26" ht="15" hidden="1">
      <c r="A80" s="38"/>
      <c r="B80" s="134"/>
      <c r="C80" s="135"/>
      <c r="D80" s="136"/>
      <c r="E80" s="300" t="s">
        <v>259</v>
      </c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137"/>
      <c r="Z80" s="134"/>
    </row>
    <row r="81" spans="1:26" ht="15" hidden="1">
      <c r="A81" s="38"/>
      <c r="B81" s="134"/>
      <c r="C81" s="135"/>
      <c r="D81" s="136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137"/>
      <c r="Z81" s="134"/>
    </row>
    <row r="82" spans="1:26" ht="15" hidden="1">
      <c r="A82" s="38"/>
      <c r="B82" s="134"/>
      <c r="C82" s="135"/>
      <c r="D82" s="136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137"/>
      <c r="Z82" s="134"/>
    </row>
    <row r="83" spans="1:26" ht="15" hidden="1">
      <c r="A83" s="38"/>
      <c r="B83" s="134"/>
      <c r="C83" s="135"/>
      <c r="D83" s="136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74"/>
      <c r="F86" s="274"/>
      <c r="G86" s="274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37"/>
      <c r="Z86" s="134"/>
    </row>
    <row r="87" spans="1:26" ht="15" hidden="1" customHeight="1">
      <c r="A87" s="38"/>
      <c r="B87" s="134"/>
      <c r="C87" s="135"/>
      <c r="D87" s="136"/>
      <c r="E87" s="279" t="s">
        <v>222</v>
      </c>
      <c r="F87" s="279"/>
      <c r="G87" s="279"/>
      <c r="H87" s="279"/>
      <c r="I87" s="279"/>
      <c r="J87" s="279"/>
      <c r="K87" s="282" t="s">
        <v>230</v>
      </c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137"/>
      <c r="Z87" s="134"/>
    </row>
    <row r="88" spans="1:26" ht="15" hidden="1" customHeight="1">
      <c r="A88" s="38"/>
      <c r="B88" s="134"/>
      <c r="C88" s="135"/>
      <c r="D88" s="136"/>
      <c r="E88" s="276"/>
      <c r="F88" s="276"/>
      <c r="G88" s="276"/>
      <c r="H88" s="276"/>
      <c r="I88" s="276"/>
      <c r="J88" s="276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137"/>
      <c r="Z88" s="134"/>
    </row>
    <row r="89" spans="1:26" ht="15" hidden="1" customHeight="1">
      <c r="A89" s="38"/>
      <c r="B89" s="134"/>
      <c r="C89" s="135"/>
      <c r="D89" s="136"/>
      <c r="E89" s="299" t="s">
        <v>231</v>
      </c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137"/>
      <c r="Z89" s="134"/>
    </row>
    <row r="90" spans="1:26" ht="15" hidden="1">
      <c r="A90" s="38"/>
      <c r="B90" s="134"/>
      <c r="C90" s="135"/>
      <c r="D90" s="136"/>
      <c r="E90" s="279" t="s">
        <v>232</v>
      </c>
      <c r="F90" s="279"/>
      <c r="G90" s="279"/>
      <c r="H90" s="279"/>
      <c r="I90" s="279"/>
      <c r="J90" s="279"/>
      <c r="K90" s="280" t="s">
        <v>238</v>
      </c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137"/>
      <c r="Z90" s="134"/>
    </row>
    <row r="91" spans="1:26" ht="15" hidden="1">
      <c r="A91" s="38"/>
      <c r="B91" s="134"/>
      <c r="C91" s="135"/>
      <c r="D91" s="136"/>
      <c r="E91" s="279" t="s">
        <v>233</v>
      </c>
      <c r="F91" s="279"/>
      <c r="G91" s="279"/>
      <c r="H91" s="279"/>
      <c r="I91" s="279"/>
      <c r="J91" s="279"/>
      <c r="K91" s="281" t="s">
        <v>239</v>
      </c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9" t="s">
        <v>232</v>
      </c>
      <c r="F93" s="279"/>
      <c r="G93" s="279"/>
      <c r="H93" s="279"/>
      <c r="I93" s="279"/>
      <c r="J93" s="279"/>
      <c r="K93" s="280" t="s">
        <v>415</v>
      </c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137"/>
      <c r="Z93" s="134"/>
    </row>
    <row r="94" spans="1:26" ht="15" hidden="1">
      <c r="A94" s="38"/>
      <c r="B94" s="134"/>
      <c r="C94" s="135"/>
      <c r="D94" s="136"/>
      <c r="E94" s="279" t="s">
        <v>233</v>
      </c>
      <c r="F94" s="279"/>
      <c r="G94" s="279"/>
      <c r="H94" s="279"/>
      <c r="I94" s="279"/>
      <c r="J94" s="279"/>
      <c r="K94" s="281" t="s">
        <v>416</v>
      </c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78" t="s">
        <v>171</v>
      </c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73" t="s">
        <v>172</v>
      </c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73" t="s">
        <v>174</v>
      </c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eftLabels="1" link="1"/>
  <mergeCells count="41"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  <mergeCell ref="E59:J59"/>
    <mergeCell ref="K59:X59"/>
    <mergeCell ref="E60:J60"/>
    <mergeCell ref="K60:X60"/>
    <mergeCell ref="E40:X40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1" t="s">
        <v>7</v>
      </c>
      <c r="B1" s="221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78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78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4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5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S9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  <c r="S1" s="1" t="s">
        <v>1960</v>
      </c>
    </row>
    <row r="2" spans="1:19">
      <c r="A2" s="1">
        <v>1</v>
      </c>
      <c r="B2" s="1" t="s">
        <v>1555</v>
      </c>
      <c r="C2" s="1" t="s">
        <v>76</v>
      </c>
      <c r="H2" s="1" t="s">
        <v>1559</v>
      </c>
      <c r="I2" s="1" t="s">
        <v>1560</v>
      </c>
      <c r="J2" s="1" t="s">
        <v>1561</v>
      </c>
      <c r="K2" s="1" t="s">
        <v>1562</v>
      </c>
      <c r="L2" s="1" t="s">
        <v>1563</v>
      </c>
      <c r="Q2" s="1" t="s">
        <v>1564</v>
      </c>
      <c r="R2" s="1" t="s">
        <v>1565</v>
      </c>
      <c r="S2" s="1" t="s">
        <v>1961</v>
      </c>
    </row>
    <row r="3" spans="1:19">
      <c r="A3" s="1">
        <v>2</v>
      </c>
      <c r="B3" s="1" t="s">
        <v>1555</v>
      </c>
      <c r="C3" s="1" t="s">
        <v>76</v>
      </c>
      <c r="H3" s="1" t="s">
        <v>1566</v>
      </c>
      <c r="I3" s="1" t="s">
        <v>1567</v>
      </c>
      <c r="J3" s="1" t="s">
        <v>1568</v>
      </c>
      <c r="K3" s="1" t="s">
        <v>1569</v>
      </c>
      <c r="Q3" s="1" t="s">
        <v>1570</v>
      </c>
      <c r="R3" s="1" t="s">
        <v>1571</v>
      </c>
      <c r="S3" s="1" t="s">
        <v>1961</v>
      </c>
    </row>
    <row r="4" spans="1:19">
      <c r="A4" s="1">
        <v>3</v>
      </c>
      <c r="B4" s="1" t="s">
        <v>1555</v>
      </c>
      <c r="C4" s="1" t="s">
        <v>76</v>
      </c>
      <c r="H4" s="1" t="s">
        <v>1572</v>
      </c>
      <c r="I4" s="1" t="s">
        <v>1573</v>
      </c>
      <c r="J4" s="1" t="s">
        <v>1574</v>
      </c>
      <c r="K4" s="1" t="s">
        <v>1948</v>
      </c>
      <c r="Q4" s="1" t="s">
        <v>1557</v>
      </c>
      <c r="R4" s="1" t="s">
        <v>1558</v>
      </c>
      <c r="S4" s="1" t="s">
        <v>1961</v>
      </c>
    </row>
    <row r="5" spans="1:19">
      <c r="A5" s="1">
        <v>4</v>
      </c>
      <c r="B5" s="1" t="s">
        <v>1555</v>
      </c>
      <c r="C5" s="1" t="s">
        <v>76</v>
      </c>
      <c r="H5" s="1" t="s">
        <v>1929</v>
      </c>
      <c r="I5" s="1" t="s">
        <v>1930</v>
      </c>
      <c r="J5" s="1" t="s">
        <v>1931</v>
      </c>
      <c r="K5" s="1" t="s">
        <v>1949</v>
      </c>
      <c r="Q5" s="1" t="s">
        <v>1564</v>
      </c>
      <c r="R5" s="1" t="s">
        <v>1565</v>
      </c>
      <c r="S5" s="1" t="s">
        <v>1961</v>
      </c>
    </row>
    <row r="6" spans="1:19">
      <c r="A6" s="1">
        <v>5</v>
      </c>
      <c r="B6" s="1" t="s">
        <v>1555</v>
      </c>
      <c r="C6" s="1" t="s">
        <v>76</v>
      </c>
      <c r="H6" s="1" t="s">
        <v>1576</v>
      </c>
      <c r="I6" s="1" t="s">
        <v>1577</v>
      </c>
      <c r="J6" s="1" t="s">
        <v>1578</v>
      </c>
      <c r="K6" s="1" t="s">
        <v>1579</v>
      </c>
      <c r="Q6" s="1" t="s">
        <v>1557</v>
      </c>
      <c r="R6" s="1" t="s">
        <v>1558</v>
      </c>
      <c r="S6" s="1" t="s">
        <v>1961</v>
      </c>
    </row>
    <row r="7" spans="1:19">
      <c r="A7" s="1">
        <v>6</v>
      </c>
      <c r="B7" s="1" t="s">
        <v>1555</v>
      </c>
      <c r="C7" s="1" t="s">
        <v>76</v>
      </c>
      <c r="H7" s="1" t="s">
        <v>1580</v>
      </c>
      <c r="I7" s="1" t="s">
        <v>1581</v>
      </c>
      <c r="J7" s="1" t="s">
        <v>1582</v>
      </c>
      <c r="K7" s="1" t="s">
        <v>1583</v>
      </c>
      <c r="Q7" s="1" t="s">
        <v>1564</v>
      </c>
      <c r="R7" s="1" t="s">
        <v>1565</v>
      </c>
      <c r="S7" s="1" t="s">
        <v>1961</v>
      </c>
    </row>
    <row r="8" spans="1:19">
      <c r="A8" s="1">
        <v>7</v>
      </c>
      <c r="B8" s="1" t="s">
        <v>1555</v>
      </c>
      <c r="C8" s="1" t="s">
        <v>76</v>
      </c>
      <c r="H8" s="1" t="s">
        <v>1584</v>
      </c>
      <c r="I8" s="1" t="s">
        <v>1585</v>
      </c>
      <c r="J8" s="1" t="s">
        <v>1586</v>
      </c>
      <c r="K8" s="1" t="s">
        <v>1587</v>
      </c>
      <c r="Q8" s="1" t="s">
        <v>1557</v>
      </c>
      <c r="R8" s="1" t="s">
        <v>1558</v>
      </c>
      <c r="S8" s="1" t="s">
        <v>1961</v>
      </c>
    </row>
    <row r="9" spans="1:19">
      <c r="A9" s="1">
        <v>8</v>
      </c>
      <c r="B9" s="1" t="s">
        <v>1555</v>
      </c>
      <c r="C9" s="1" t="s">
        <v>76</v>
      </c>
      <c r="H9" s="1" t="s">
        <v>1590</v>
      </c>
      <c r="I9" s="1" t="s">
        <v>1591</v>
      </c>
      <c r="J9" s="1" t="s">
        <v>1592</v>
      </c>
      <c r="K9" s="1" t="s">
        <v>1593</v>
      </c>
      <c r="Q9" s="1" t="s">
        <v>1564</v>
      </c>
      <c r="R9" s="1" t="s">
        <v>1565</v>
      </c>
      <c r="S9" s="1" t="s">
        <v>1961</v>
      </c>
    </row>
    <row r="10" spans="1:19">
      <c r="A10" s="1">
        <v>9</v>
      </c>
      <c r="B10" s="1" t="s">
        <v>1555</v>
      </c>
      <c r="C10" s="1" t="s">
        <v>76</v>
      </c>
      <c r="H10" s="1" t="s">
        <v>1594</v>
      </c>
      <c r="I10" s="1" t="s">
        <v>1595</v>
      </c>
      <c r="J10" s="1" t="s">
        <v>1596</v>
      </c>
      <c r="K10" s="1" t="s">
        <v>1597</v>
      </c>
      <c r="Q10" s="1" t="s">
        <v>1557</v>
      </c>
      <c r="R10" s="1" t="s">
        <v>1558</v>
      </c>
      <c r="S10" s="1" t="s">
        <v>1961</v>
      </c>
    </row>
    <row r="11" spans="1:19">
      <c r="A11" s="1">
        <v>10</v>
      </c>
      <c r="B11" s="1" t="s">
        <v>1555</v>
      </c>
      <c r="C11" s="1" t="s">
        <v>76</v>
      </c>
      <c r="H11" s="1" t="s">
        <v>1598</v>
      </c>
      <c r="I11" s="1" t="s">
        <v>1599</v>
      </c>
      <c r="J11" s="1" t="s">
        <v>1600</v>
      </c>
      <c r="K11" s="1" t="s">
        <v>1583</v>
      </c>
      <c r="L11" s="1" t="s">
        <v>1601</v>
      </c>
      <c r="Q11" s="1" t="s">
        <v>1564</v>
      </c>
      <c r="R11" s="1" t="s">
        <v>1565</v>
      </c>
      <c r="S11" s="1" t="s">
        <v>1961</v>
      </c>
    </row>
    <row r="12" spans="1:19">
      <c r="A12" s="1">
        <v>11</v>
      </c>
      <c r="B12" s="1" t="s">
        <v>1555</v>
      </c>
      <c r="C12" s="1" t="s">
        <v>76</v>
      </c>
      <c r="H12" s="1" t="s">
        <v>1602</v>
      </c>
      <c r="I12" s="1" t="s">
        <v>1603</v>
      </c>
      <c r="J12" s="1" t="s">
        <v>1604</v>
      </c>
      <c r="K12" s="1" t="s">
        <v>1605</v>
      </c>
      <c r="Q12" s="1" t="s">
        <v>1557</v>
      </c>
      <c r="R12" s="1" t="s">
        <v>1558</v>
      </c>
      <c r="S12" s="1" t="s">
        <v>1961</v>
      </c>
    </row>
    <row r="13" spans="1:19">
      <c r="A13" s="1">
        <v>12</v>
      </c>
      <c r="B13" s="1" t="s">
        <v>1555</v>
      </c>
      <c r="C13" s="1" t="s">
        <v>76</v>
      </c>
      <c r="H13" s="1" t="s">
        <v>1608</v>
      </c>
      <c r="I13" s="1" t="s">
        <v>1609</v>
      </c>
      <c r="J13" s="1" t="s">
        <v>1610</v>
      </c>
      <c r="K13" s="1" t="s">
        <v>1611</v>
      </c>
      <c r="L13" s="1" t="s">
        <v>1612</v>
      </c>
      <c r="Q13" s="1" t="s">
        <v>1557</v>
      </c>
      <c r="R13" s="1" t="s">
        <v>1558</v>
      </c>
      <c r="S13" s="1" t="s">
        <v>1961</v>
      </c>
    </row>
    <row r="14" spans="1:19">
      <c r="A14" s="1">
        <v>13</v>
      </c>
      <c r="B14" s="1" t="s">
        <v>1555</v>
      </c>
      <c r="C14" s="1" t="s">
        <v>76</v>
      </c>
      <c r="H14" s="1" t="s">
        <v>1613</v>
      </c>
      <c r="I14" s="1" t="s">
        <v>1614</v>
      </c>
      <c r="J14" s="1" t="s">
        <v>1615</v>
      </c>
      <c r="K14" s="1" t="s">
        <v>1616</v>
      </c>
      <c r="Q14" s="1" t="s">
        <v>1557</v>
      </c>
      <c r="R14" s="1" t="s">
        <v>1558</v>
      </c>
      <c r="S14" s="1" t="s">
        <v>1961</v>
      </c>
    </row>
    <row r="15" spans="1:19">
      <c r="A15" s="1">
        <v>14</v>
      </c>
      <c r="B15" s="1" t="s">
        <v>1555</v>
      </c>
      <c r="C15" s="1" t="s">
        <v>76</v>
      </c>
      <c r="H15" s="1" t="s">
        <v>1617</v>
      </c>
      <c r="I15" s="1" t="s">
        <v>1618</v>
      </c>
      <c r="J15" s="1" t="s">
        <v>1619</v>
      </c>
      <c r="K15" s="1" t="s">
        <v>1620</v>
      </c>
      <c r="Q15" s="1" t="s">
        <v>1557</v>
      </c>
      <c r="R15" s="1" t="s">
        <v>1558</v>
      </c>
      <c r="S15" s="1" t="s">
        <v>1961</v>
      </c>
    </row>
    <row r="16" spans="1:19">
      <c r="A16" s="1">
        <v>15</v>
      </c>
      <c r="B16" s="1" t="s">
        <v>1555</v>
      </c>
      <c r="C16" s="1" t="s">
        <v>76</v>
      </c>
      <c r="H16" s="1" t="s">
        <v>1621</v>
      </c>
      <c r="I16" s="1" t="s">
        <v>1622</v>
      </c>
      <c r="J16" s="1" t="s">
        <v>1623</v>
      </c>
      <c r="K16" s="1" t="s">
        <v>1579</v>
      </c>
      <c r="Q16" s="1" t="s">
        <v>1557</v>
      </c>
      <c r="R16" s="1" t="s">
        <v>1558</v>
      </c>
      <c r="S16" s="1" t="s">
        <v>1961</v>
      </c>
    </row>
    <row r="17" spans="1:19">
      <c r="A17" s="1">
        <v>16</v>
      </c>
      <c r="B17" s="1" t="s">
        <v>1555</v>
      </c>
      <c r="C17" s="1" t="s">
        <v>76</v>
      </c>
      <c r="H17" s="1" t="s">
        <v>1624</v>
      </c>
      <c r="I17" s="1" t="s">
        <v>1625</v>
      </c>
      <c r="J17" s="1" t="s">
        <v>1626</v>
      </c>
      <c r="K17" s="1" t="s">
        <v>1627</v>
      </c>
      <c r="Q17" s="1" t="s">
        <v>1564</v>
      </c>
      <c r="R17" s="1" t="s">
        <v>1565</v>
      </c>
      <c r="S17" s="1" t="s">
        <v>1961</v>
      </c>
    </row>
    <row r="18" spans="1:19">
      <c r="A18" s="1">
        <v>17</v>
      </c>
      <c r="B18" s="1" t="s">
        <v>1555</v>
      </c>
      <c r="C18" s="1" t="s">
        <v>76</v>
      </c>
      <c r="H18" s="1" t="s">
        <v>1628</v>
      </c>
      <c r="I18" s="1" t="s">
        <v>1629</v>
      </c>
      <c r="J18" s="1" t="s">
        <v>1630</v>
      </c>
      <c r="K18" s="1" t="s">
        <v>1631</v>
      </c>
      <c r="Q18" s="1" t="s">
        <v>1557</v>
      </c>
      <c r="R18" s="1" t="s">
        <v>1558</v>
      </c>
      <c r="S18" s="1" t="s">
        <v>1961</v>
      </c>
    </row>
    <row r="19" spans="1:19">
      <c r="A19" s="1">
        <v>18</v>
      </c>
      <c r="B19" s="1" t="s">
        <v>1555</v>
      </c>
      <c r="C19" s="1" t="s">
        <v>76</v>
      </c>
      <c r="H19" s="1" t="s">
        <v>1632</v>
      </c>
      <c r="I19" s="1" t="s">
        <v>1633</v>
      </c>
      <c r="J19" s="1" t="s">
        <v>1634</v>
      </c>
      <c r="K19" s="1" t="s">
        <v>1635</v>
      </c>
      <c r="Q19" s="1" t="s">
        <v>1557</v>
      </c>
      <c r="R19" s="1" t="s">
        <v>1558</v>
      </c>
      <c r="S19" s="1" t="s">
        <v>1961</v>
      </c>
    </row>
    <row r="20" spans="1:19">
      <c r="A20" s="1">
        <v>19</v>
      </c>
      <c r="B20" s="1" t="s">
        <v>1555</v>
      </c>
      <c r="C20" s="1" t="s">
        <v>76</v>
      </c>
      <c r="H20" s="1" t="s">
        <v>1636</v>
      </c>
      <c r="I20" s="1" t="s">
        <v>1637</v>
      </c>
      <c r="J20" s="1" t="s">
        <v>1638</v>
      </c>
      <c r="K20" s="1" t="s">
        <v>1639</v>
      </c>
      <c r="Q20" s="1" t="s">
        <v>1557</v>
      </c>
      <c r="R20" s="1" t="s">
        <v>1558</v>
      </c>
      <c r="S20" s="1" t="s">
        <v>1961</v>
      </c>
    </row>
    <row r="21" spans="1:19">
      <c r="A21" s="1">
        <v>20</v>
      </c>
      <c r="B21" s="1" t="s">
        <v>1555</v>
      </c>
      <c r="C21" s="1" t="s">
        <v>76</v>
      </c>
      <c r="H21" s="1" t="s">
        <v>1640</v>
      </c>
      <c r="I21" s="1" t="s">
        <v>1641</v>
      </c>
      <c r="J21" s="1" t="s">
        <v>1642</v>
      </c>
      <c r="K21" s="1" t="s">
        <v>1643</v>
      </c>
      <c r="Q21" s="1" t="s">
        <v>1644</v>
      </c>
      <c r="R21" s="1" t="s">
        <v>1645</v>
      </c>
      <c r="S21" s="1" t="s">
        <v>1961</v>
      </c>
    </row>
    <row r="22" spans="1:19">
      <c r="A22" s="1">
        <v>21</v>
      </c>
      <c r="B22" s="1" t="s">
        <v>1555</v>
      </c>
      <c r="C22" s="1" t="s">
        <v>76</v>
      </c>
      <c r="H22" s="1" t="s">
        <v>1646</v>
      </c>
      <c r="I22" s="1" t="s">
        <v>1647</v>
      </c>
      <c r="J22" s="1" t="s">
        <v>1648</v>
      </c>
      <c r="K22" s="1" t="s">
        <v>1649</v>
      </c>
      <c r="Q22" s="1" t="s">
        <v>1564</v>
      </c>
      <c r="R22" s="1" t="s">
        <v>1565</v>
      </c>
      <c r="S22" s="1" t="s">
        <v>1961</v>
      </c>
    </row>
    <row r="23" spans="1:19">
      <c r="A23" s="1">
        <v>22</v>
      </c>
      <c r="B23" s="1" t="s">
        <v>1555</v>
      </c>
      <c r="C23" s="1" t="s">
        <v>76</v>
      </c>
      <c r="H23" s="1" t="s">
        <v>1650</v>
      </c>
      <c r="I23" s="1" t="s">
        <v>1651</v>
      </c>
      <c r="J23" s="1" t="s">
        <v>1652</v>
      </c>
      <c r="K23" s="1" t="s">
        <v>1653</v>
      </c>
      <c r="Q23" s="1" t="s">
        <v>1564</v>
      </c>
      <c r="R23" s="1" t="s">
        <v>1565</v>
      </c>
      <c r="S23" s="1" t="s">
        <v>1961</v>
      </c>
    </row>
    <row r="24" spans="1:19">
      <c r="A24" s="1">
        <v>23</v>
      </c>
      <c r="B24" s="1" t="s">
        <v>1555</v>
      </c>
      <c r="C24" s="1" t="s">
        <v>76</v>
      </c>
      <c r="H24" s="1" t="s">
        <v>1654</v>
      </c>
      <c r="I24" s="1" t="s">
        <v>1655</v>
      </c>
      <c r="J24" s="1" t="s">
        <v>1656</v>
      </c>
      <c r="K24" s="1" t="s">
        <v>1606</v>
      </c>
      <c r="L24" s="1" t="s">
        <v>1657</v>
      </c>
      <c r="Q24" s="1" t="s">
        <v>1557</v>
      </c>
      <c r="R24" s="1" t="s">
        <v>1558</v>
      </c>
      <c r="S24" s="1" t="s">
        <v>1961</v>
      </c>
    </row>
    <row r="25" spans="1:19">
      <c r="A25" s="1">
        <v>24</v>
      </c>
      <c r="B25" s="1" t="s">
        <v>1555</v>
      </c>
      <c r="C25" s="1" t="s">
        <v>76</v>
      </c>
      <c r="H25" s="1" t="s">
        <v>1658</v>
      </c>
      <c r="I25" s="1" t="s">
        <v>1659</v>
      </c>
      <c r="J25" s="1" t="s">
        <v>1660</v>
      </c>
      <c r="K25" s="1" t="s">
        <v>1620</v>
      </c>
      <c r="Q25" s="1" t="s">
        <v>1557</v>
      </c>
      <c r="R25" s="1" t="s">
        <v>1558</v>
      </c>
      <c r="S25" s="1" t="s">
        <v>1961</v>
      </c>
    </row>
    <row r="26" spans="1:19">
      <c r="A26" s="1">
        <v>25</v>
      </c>
      <c r="B26" s="1" t="s">
        <v>1555</v>
      </c>
      <c r="C26" s="1" t="s">
        <v>76</v>
      </c>
      <c r="H26" s="1" t="s">
        <v>1661</v>
      </c>
      <c r="I26" s="1" t="s">
        <v>1662</v>
      </c>
      <c r="J26" s="1" t="s">
        <v>1663</v>
      </c>
      <c r="K26" s="1" t="s">
        <v>1664</v>
      </c>
      <c r="Q26" s="1" t="s">
        <v>1557</v>
      </c>
      <c r="R26" s="1" t="s">
        <v>1558</v>
      </c>
      <c r="S26" s="1" t="s">
        <v>1961</v>
      </c>
    </row>
    <row r="27" spans="1:19">
      <c r="A27" s="1">
        <v>26</v>
      </c>
      <c r="B27" s="1" t="s">
        <v>1555</v>
      </c>
      <c r="C27" s="1" t="s">
        <v>76</v>
      </c>
      <c r="H27" s="1" t="s">
        <v>1665</v>
      </c>
      <c r="I27" s="1" t="s">
        <v>1666</v>
      </c>
      <c r="J27" s="1" t="s">
        <v>1667</v>
      </c>
      <c r="K27" s="1" t="s">
        <v>1616</v>
      </c>
      <c r="L27" s="1" t="s">
        <v>1668</v>
      </c>
      <c r="Q27" s="1" t="s">
        <v>1564</v>
      </c>
      <c r="R27" s="1" t="s">
        <v>1565</v>
      </c>
      <c r="S27" s="1" t="s">
        <v>1961</v>
      </c>
    </row>
    <row r="28" spans="1:19">
      <c r="A28" s="1">
        <v>27</v>
      </c>
      <c r="B28" s="1" t="s">
        <v>1555</v>
      </c>
      <c r="C28" s="1" t="s">
        <v>76</v>
      </c>
      <c r="H28" s="1" t="s">
        <v>1665</v>
      </c>
      <c r="I28" s="1" t="s">
        <v>1666</v>
      </c>
      <c r="J28" s="1" t="s">
        <v>1667</v>
      </c>
      <c r="K28" s="1" t="s">
        <v>1616</v>
      </c>
      <c r="L28" s="1" t="s">
        <v>1668</v>
      </c>
      <c r="Q28" s="1" t="s">
        <v>1669</v>
      </c>
      <c r="R28" s="1" t="s">
        <v>1670</v>
      </c>
      <c r="S28" s="1" t="s">
        <v>1961</v>
      </c>
    </row>
    <row r="29" spans="1:19">
      <c r="A29" s="1">
        <v>28</v>
      </c>
      <c r="B29" s="1" t="s">
        <v>1555</v>
      </c>
      <c r="C29" s="1" t="s">
        <v>76</v>
      </c>
      <c r="H29" s="1" t="s">
        <v>1665</v>
      </c>
      <c r="I29" s="1" t="s">
        <v>1666</v>
      </c>
      <c r="J29" s="1" t="s">
        <v>1667</v>
      </c>
      <c r="K29" s="1" t="s">
        <v>1616</v>
      </c>
      <c r="L29" s="1" t="s">
        <v>1668</v>
      </c>
      <c r="Q29" s="1" t="s">
        <v>1570</v>
      </c>
      <c r="R29" s="1" t="s">
        <v>1571</v>
      </c>
      <c r="S29" s="1" t="s">
        <v>1961</v>
      </c>
    </row>
    <row r="30" spans="1:19">
      <c r="A30" s="1">
        <v>29</v>
      </c>
      <c r="B30" s="1" t="s">
        <v>1555</v>
      </c>
      <c r="C30" s="1" t="s">
        <v>76</v>
      </c>
      <c r="H30" s="1" t="s">
        <v>1950</v>
      </c>
      <c r="I30" s="1" t="s">
        <v>1951</v>
      </c>
      <c r="J30" s="1" t="s">
        <v>1952</v>
      </c>
      <c r="K30" s="1" t="s">
        <v>1799</v>
      </c>
      <c r="Q30" s="1" t="s">
        <v>1860</v>
      </c>
      <c r="R30" s="1" t="s">
        <v>1861</v>
      </c>
      <c r="S30" s="1" t="s">
        <v>1961</v>
      </c>
    </row>
    <row r="31" spans="1:19">
      <c r="A31" s="1">
        <v>30</v>
      </c>
      <c r="B31" s="1" t="s">
        <v>1555</v>
      </c>
      <c r="C31" s="1" t="s">
        <v>76</v>
      </c>
      <c r="H31" s="1" t="s">
        <v>1672</v>
      </c>
      <c r="I31" s="1" t="s">
        <v>1673</v>
      </c>
      <c r="J31" s="1" t="s">
        <v>1674</v>
      </c>
      <c r="K31" s="1" t="s">
        <v>1675</v>
      </c>
      <c r="Q31" s="1" t="s">
        <v>1564</v>
      </c>
      <c r="R31" s="1" t="s">
        <v>1565</v>
      </c>
      <c r="S31" s="1" t="s">
        <v>1961</v>
      </c>
    </row>
    <row r="32" spans="1:19">
      <c r="A32" s="1">
        <v>31</v>
      </c>
      <c r="B32" s="1" t="s">
        <v>1555</v>
      </c>
      <c r="C32" s="1" t="s">
        <v>76</v>
      </c>
      <c r="H32" s="1" t="s">
        <v>1676</v>
      </c>
      <c r="I32" s="1" t="s">
        <v>1677</v>
      </c>
      <c r="J32" s="1" t="s">
        <v>1678</v>
      </c>
      <c r="K32" s="1" t="s">
        <v>1679</v>
      </c>
      <c r="Q32" s="1" t="s">
        <v>1557</v>
      </c>
      <c r="R32" s="1" t="s">
        <v>1558</v>
      </c>
      <c r="S32" s="1" t="s">
        <v>1961</v>
      </c>
    </row>
    <row r="33" spans="1:19">
      <c r="A33" s="1">
        <v>32</v>
      </c>
      <c r="B33" s="1" t="s">
        <v>1555</v>
      </c>
      <c r="C33" s="1" t="s">
        <v>76</v>
      </c>
      <c r="H33" s="1" t="s">
        <v>1680</v>
      </c>
      <c r="I33" s="1" t="s">
        <v>1681</v>
      </c>
      <c r="J33" s="1" t="s">
        <v>1682</v>
      </c>
      <c r="K33" s="1" t="s">
        <v>1679</v>
      </c>
      <c r="Q33" s="1" t="s">
        <v>1564</v>
      </c>
      <c r="R33" s="1" t="s">
        <v>1565</v>
      </c>
      <c r="S33" s="1" t="s">
        <v>1961</v>
      </c>
    </row>
    <row r="34" spans="1:19">
      <c r="A34" s="1">
        <v>33</v>
      </c>
      <c r="B34" s="1" t="s">
        <v>1555</v>
      </c>
      <c r="C34" s="1" t="s">
        <v>76</v>
      </c>
      <c r="H34" s="1" t="s">
        <v>1683</v>
      </c>
      <c r="I34" s="1" t="s">
        <v>1684</v>
      </c>
      <c r="J34" s="1" t="s">
        <v>1685</v>
      </c>
      <c r="K34" s="1" t="s">
        <v>1686</v>
      </c>
      <c r="Q34" s="1" t="s">
        <v>1557</v>
      </c>
      <c r="R34" s="1" t="s">
        <v>1558</v>
      </c>
      <c r="S34" s="1" t="s">
        <v>1961</v>
      </c>
    </row>
    <row r="35" spans="1:19">
      <c r="A35" s="1">
        <v>34</v>
      </c>
      <c r="B35" s="1" t="s">
        <v>1555</v>
      </c>
      <c r="C35" s="1" t="s">
        <v>76</v>
      </c>
      <c r="H35" s="1" t="s">
        <v>1687</v>
      </c>
      <c r="I35" s="1" t="s">
        <v>1688</v>
      </c>
      <c r="J35" s="1" t="s">
        <v>1689</v>
      </c>
      <c r="K35" s="1" t="s">
        <v>1611</v>
      </c>
      <c r="L35" s="1" t="s">
        <v>1690</v>
      </c>
      <c r="Q35" s="1" t="s">
        <v>1557</v>
      </c>
      <c r="R35" s="1" t="s">
        <v>1558</v>
      </c>
      <c r="S35" s="1" t="s">
        <v>1961</v>
      </c>
    </row>
    <row r="36" spans="1:19">
      <c r="A36" s="1">
        <v>35</v>
      </c>
      <c r="B36" s="1" t="s">
        <v>1555</v>
      </c>
      <c r="C36" s="1" t="s">
        <v>76</v>
      </c>
      <c r="H36" s="1" t="s">
        <v>1691</v>
      </c>
      <c r="I36" s="1" t="s">
        <v>1692</v>
      </c>
      <c r="J36" s="1" t="s">
        <v>1693</v>
      </c>
      <c r="K36" s="1" t="s">
        <v>1575</v>
      </c>
      <c r="L36" s="1" t="s">
        <v>1694</v>
      </c>
      <c r="Q36" s="1" t="s">
        <v>1557</v>
      </c>
      <c r="R36" s="1" t="s">
        <v>1558</v>
      </c>
      <c r="S36" s="1" t="s">
        <v>1961</v>
      </c>
    </row>
    <row r="37" spans="1:19">
      <c r="A37" s="1">
        <v>36</v>
      </c>
      <c r="B37" s="1" t="s">
        <v>1555</v>
      </c>
      <c r="C37" s="1" t="s">
        <v>76</v>
      </c>
      <c r="H37" s="1" t="s">
        <v>1695</v>
      </c>
      <c r="I37" s="1" t="s">
        <v>1696</v>
      </c>
      <c r="J37" s="1" t="s">
        <v>1697</v>
      </c>
      <c r="K37" s="1" t="s">
        <v>1569</v>
      </c>
      <c r="Q37" s="1" t="s">
        <v>1564</v>
      </c>
      <c r="R37" s="1" t="s">
        <v>1565</v>
      </c>
      <c r="S37" s="1" t="s">
        <v>1961</v>
      </c>
    </row>
    <row r="38" spans="1:19">
      <c r="A38" s="1">
        <v>37</v>
      </c>
      <c r="B38" s="1" t="s">
        <v>1555</v>
      </c>
      <c r="C38" s="1" t="s">
        <v>76</v>
      </c>
      <c r="H38" s="1" t="s">
        <v>1698</v>
      </c>
      <c r="I38" s="1" t="s">
        <v>1699</v>
      </c>
      <c r="J38" s="1" t="s">
        <v>1700</v>
      </c>
      <c r="K38" s="1" t="s">
        <v>1611</v>
      </c>
      <c r="Q38" s="1" t="s">
        <v>1557</v>
      </c>
      <c r="R38" s="1" t="s">
        <v>1558</v>
      </c>
      <c r="S38" s="1" t="s">
        <v>1961</v>
      </c>
    </row>
    <row r="39" spans="1:19">
      <c r="A39" s="1">
        <v>38</v>
      </c>
      <c r="B39" s="1" t="s">
        <v>1555</v>
      </c>
      <c r="C39" s="1" t="s">
        <v>76</v>
      </c>
      <c r="H39" s="1" t="s">
        <v>1701</v>
      </c>
      <c r="I39" s="1" t="s">
        <v>1702</v>
      </c>
      <c r="J39" s="1" t="s">
        <v>1703</v>
      </c>
      <c r="K39" s="1" t="s">
        <v>1704</v>
      </c>
      <c r="L39" s="1" t="s">
        <v>1705</v>
      </c>
      <c r="Q39" s="1" t="s">
        <v>1564</v>
      </c>
      <c r="R39" s="1" t="s">
        <v>1565</v>
      </c>
      <c r="S39" s="1" t="s">
        <v>1961</v>
      </c>
    </row>
    <row r="40" spans="1:19">
      <c r="A40" s="1">
        <v>39</v>
      </c>
      <c r="B40" s="1" t="s">
        <v>1555</v>
      </c>
      <c r="C40" s="1" t="s">
        <v>76</v>
      </c>
      <c r="H40" s="1" t="s">
        <v>1706</v>
      </c>
      <c r="I40" s="1" t="s">
        <v>1707</v>
      </c>
      <c r="J40" s="1" t="s">
        <v>1708</v>
      </c>
      <c r="K40" s="1" t="s">
        <v>1709</v>
      </c>
      <c r="L40" s="1" t="s">
        <v>1710</v>
      </c>
      <c r="Q40" s="1" t="s">
        <v>1557</v>
      </c>
      <c r="R40" s="1" t="s">
        <v>1558</v>
      </c>
      <c r="S40" s="1" t="s">
        <v>1961</v>
      </c>
    </row>
    <row r="41" spans="1:19">
      <c r="A41" s="1">
        <v>40</v>
      </c>
      <c r="B41" s="1" t="s">
        <v>1555</v>
      </c>
      <c r="C41" s="1" t="s">
        <v>76</v>
      </c>
      <c r="H41" s="1" t="s">
        <v>1713</v>
      </c>
      <c r="I41" s="1" t="s">
        <v>1714</v>
      </c>
      <c r="J41" s="1" t="s">
        <v>1715</v>
      </c>
      <c r="K41" s="1" t="s">
        <v>1556</v>
      </c>
      <c r="Q41" s="1" t="s">
        <v>1716</v>
      </c>
      <c r="R41" s="1" t="s">
        <v>1717</v>
      </c>
      <c r="S41" s="1" t="s">
        <v>1961</v>
      </c>
    </row>
    <row r="42" spans="1:19">
      <c r="A42" s="1">
        <v>41</v>
      </c>
      <c r="B42" s="1" t="s">
        <v>1555</v>
      </c>
      <c r="C42" s="1" t="s">
        <v>76</v>
      </c>
      <c r="H42" s="1" t="s">
        <v>1718</v>
      </c>
      <c r="I42" s="1" t="s">
        <v>1719</v>
      </c>
      <c r="J42" s="1" t="s">
        <v>1720</v>
      </c>
      <c r="K42" s="1" t="s">
        <v>1556</v>
      </c>
      <c r="Q42" s="1" t="s">
        <v>1644</v>
      </c>
      <c r="R42" s="1" t="s">
        <v>1645</v>
      </c>
      <c r="S42" s="1" t="s">
        <v>1961</v>
      </c>
    </row>
    <row r="43" spans="1:19">
      <c r="A43" s="1">
        <v>42</v>
      </c>
      <c r="B43" s="1" t="s">
        <v>1555</v>
      </c>
      <c r="C43" s="1" t="s">
        <v>76</v>
      </c>
      <c r="H43" s="1" t="s">
        <v>1721</v>
      </c>
      <c r="I43" s="1" t="s">
        <v>1722</v>
      </c>
      <c r="J43" s="1" t="s">
        <v>1723</v>
      </c>
      <c r="K43" s="1" t="s">
        <v>1607</v>
      </c>
      <c r="Q43" s="1" t="s">
        <v>1564</v>
      </c>
      <c r="R43" s="1" t="s">
        <v>1565</v>
      </c>
      <c r="S43" s="1" t="s">
        <v>1961</v>
      </c>
    </row>
    <row r="44" spans="1:19">
      <c r="A44" s="1">
        <v>43</v>
      </c>
      <c r="B44" s="1" t="s">
        <v>1555</v>
      </c>
      <c r="C44" s="1" t="s">
        <v>76</v>
      </c>
      <c r="H44" s="1" t="s">
        <v>1724</v>
      </c>
      <c r="I44" s="1" t="s">
        <v>1725</v>
      </c>
      <c r="J44" s="1" t="s">
        <v>1726</v>
      </c>
      <c r="K44" s="1" t="s">
        <v>1675</v>
      </c>
      <c r="Q44" s="1" t="s">
        <v>1564</v>
      </c>
      <c r="R44" s="1" t="s">
        <v>1565</v>
      </c>
      <c r="S44" s="1" t="s">
        <v>1961</v>
      </c>
    </row>
    <row r="45" spans="1:19">
      <c r="A45" s="1">
        <v>44</v>
      </c>
      <c r="B45" s="1" t="s">
        <v>1555</v>
      </c>
      <c r="C45" s="1" t="s">
        <v>76</v>
      </c>
      <c r="H45" s="1" t="s">
        <v>1727</v>
      </c>
      <c r="I45" s="1" t="s">
        <v>1728</v>
      </c>
      <c r="J45" s="1" t="s">
        <v>1729</v>
      </c>
      <c r="K45" s="1" t="s">
        <v>1730</v>
      </c>
      <c r="Q45" s="1" t="s">
        <v>1557</v>
      </c>
      <c r="R45" s="1" t="s">
        <v>1558</v>
      </c>
      <c r="S45" s="1" t="s">
        <v>1961</v>
      </c>
    </row>
    <row r="46" spans="1:19">
      <c r="A46" s="1">
        <v>45</v>
      </c>
      <c r="B46" s="1" t="s">
        <v>1555</v>
      </c>
      <c r="C46" s="1" t="s">
        <v>76</v>
      </c>
      <c r="H46" s="1" t="s">
        <v>1731</v>
      </c>
      <c r="I46" s="1" t="s">
        <v>1732</v>
      </c>
      <c r="J46" s="1" t="s">
        <v>1733</v>
      </c>
      <c r="K46" s="1" t="s">
        <v>1734</v>
      </c>
      <c r="Q46" s="1" t="s">
        <v>1564</v>
      </c>
      <c r="R46" s="1" t="s">
        <v>1565</v>
      </c>
      <c r="S46" s="1" t="s">
        <v>1961</v>
      </c>
    </row>
    <row r="47" spans="1:19">
      <c r="A47" s="1">
        <v>46</v>
      </c>
      <c r="B47" s="1" t="s">
        <v>1555</v>
      </c>
      <c r="C47" s="1" t="s">
        <v>76</v>
      </c>
      <c r="H47" s="1" t="s">
        <v>1735</v>
      </c>
      <c r="I47" s="1" t="s">
        <v>1736</v>
      </c>
      <c r="J47" s="1" t="s">
        <v>1737</v>
      </c>
      <c r="K47" s="1" t="s">
        <v>1738</v>
      </c>
      <c r="Q47" s="1" t="s">
        <v>1557</v>
      </c>
      <c r="R47" s="1" t="s">
        <v>1558</v>
      </c>
      <c r="S47" s="1" t="s">
        <v>1961</v>
      </c>
    </row>
    <row r="48" spans="1:19">
      <c r="A48" s="1">
        <v>47</v>
      </c>
      <c r="B48" s="1" t="s">
        <v>1555</v>
      </c>
      <c r="C48" s="1" t="s">
        <v>76</v>
      </c>
      <c r="H48" s="1" t="s">
        <v>1739</v>
      </c>
      <c r="I48" s="1" t="s">
        <v>1740</v>
      </c>
      <c r="J48" s="1" t="s">
        <v>1741</v>
      </c>
      <c r="K48" s="1" t="s">
        <v>1620</v>
      </c>
      <c r="L48" s="1" t="s">
        <v>1742</v>
      </c>
      <c r="Q48" s="1" t="s">
        <v>1557</v>
      </c>
      <c r="R48" s="1" t="s">
        <v>1558</v>
      </c>
      <c r="S48" s="1" t="s">
        <v>1961</v>
      </c>
    </row>
    <row r="49" spans="1:19">
      <c r="A49" s="1">
        <v>48</v>
      </c>
      <c r="B49" s="1" t="s">
        <v>1555</v>
      </c>
      <c r="C49" s="1" t="s">
        <v>76</v>
      </c>
      <c r="H49" s="1" t="s">
        <v>1743</v>
      </c>
      <c r="I49" s="1" t="s">
        <v>1744</v>
      </c>
      <c r="J49" s="1" t="s">
        <v>1745</v>
      </c>
      <c r="K49" s="1" t="s">
        <v>1616</v>
      </c>
      <c r="L49" s="1" t="s">
        <v>1746</v>
      </c>
      <c r="Q49" s="1" t="s">
        <v>1557</v>
      </c>
      <c r="R49" s="1" t="s">
        <v>1558</v>
      </c>
      <c r="S49" s="1" t="s">
        <v>1961</v>
      </c>
    </row>
    <row r="50" spans="1:19">
      <c r="A50" s="1">
        <v>49</v>
      </c>
      <c r="B50" s="1" t="s">
        <v>1555</v>
      </c>
      <c r="C50" s="1" t="s">
        <v>76</v>
      </c>
      <c r="H50" s="1" t="s">
        <v>1747</v>
      </c>
      <c r="I50" s="1" t="s">
        <v>1748</v>
      </c>
      <c r="J50" s="1" t="s">
        <v>1749</v>
      </c>
      <c r="K50" s="1" t="s">
        <v>1750</v>
      </c>
      <c r="Q50" s="1" t="s">
        <v>1557</v>
      </c>
      <c r="R50" s="1" t="s">
        <v>1558</v>
      </c>
      <c r="S50" s="1" t="s">
        <v>1961</v>
      </c>
    </row>
    <row r="51" spans="1:19">
      <c r="A51" s="1">
        <v>50</v>
      </c>
      <c r="B51" s="1" t="s">
        <v>1555</v>
      </c>
      <c r="C51" s="1" t="s">
        <v>76</v>
      </c>
      <c r="H51" s="1" t="s">
        <v>1751</v>
      </c>
      <c r="I51" s="1" t="s">
        <v>1752</v>
      </c>
      <c r="J51" s="1" t="s">
        <v>1753</v>
      </c>
      <c r="K51" s="1" t="s">
        <v>1620</v>
      </c>
      <c r="Q51" s="1" t="s">
        <v>1557</v>
      </c>
      <c r="R51" s="1" t="s">
        <v>1558</v>
      </c>
      <c r="S51" s="1" t="s">
        <v>1961</v>
      </c>
    </row>
    <row r="52" spans="1:19">
      <c r="A52" s="1">
        <v>51</v>
      </c>
      <c r="B52" s="1" t="s">
        <v>1555</v>
      </c>
      <c r="C52" s="1" t="s">
        <v>76</v>
      </c>
      <c r="H52" s="1" t="s">
        <v>1754</v>
      </c>
      <c r="I52" s="1" t="s">
        <v>1755</v>
      </c>
      <c r="J52" s="1" t="s">
        <v>1756</v>
      </c>
      <c r="K52" s="1" t="s">
        <v>1934</v>
      </c>
      <c r="Q52" s="1" t="s">
        <v>1564</v>
      </c>
      <c r="R52" s="1" t="s">
        <v>1565</v>
      </c>
      <c r="S52" s="1" t="s">
        <v>1961</v>
      </c>
    </row>
    <row r="53" spans="1:19">
      <c r="A53" s="1">
        <v>52</v>
      </c>
      <c r="B53" s="1" t="s">
        <v>1555</v>
      </c>
      <c r="C53" s="1" t="s">
        <v>76</v>
      </c>
      <c r="H53" s="1" t="s">
        <v>1757</v>
      </c>
      <c r="I53" s="1" t="s">
        <v>1758</v>
      </c>
      <c r="J53" s="1" t="s">
        <v>1759</v>
      </c>
      <c r="K53" s="1" t="s">
        <v>1583</v>
      </c>
      <c r="L53" s="1" t="s">
        <v>1760</v>
      </c>
      <c r="Q53" s="1" t="s">
        <v>1564</v>
      </c>
      <c r="R53" s="1" t="s">
        <v>1565</v>
      </c>
      <c r="S53" s="1" t="s">
        <v>1961</v>
      </c>
    </row>
    <row r="54" spans="1:19">
      <c r="A54" s="1">
        <v>53</v>
      </c>
      <c r="B54" s="1" t="s">
        <v>1555</v>
      </c>
      <c r="C54" s="1" t="s">
        <v>76</v>
      </c>
      <c r="H54" s="1" t="s">
        <v>1761</v>
      </c>
      <c r="I54" s="1" t="s">
        <v>1762</v>
      </c>
      <c r="J54" s="1" t="s">
        <v>1763</v>
      </c>
      <c r="K54" s="1" t="s">
        <v>1620</v>
      </c>
      <c r="L54" s="1" t="s">
        <v>1764</v>
      </c>
      <c r="Q54" s="1" t="s">
        <v>1557</v>
      </c>
      <c r="R54" s="1" t="s">
        <v>1558</v>
      </c>
      <c r="S54" s="1" t="s">
        <v>1961</v>
      </c>
    </row>
    <row r="55" spans="1:19">
      <c r="A55" s="1">
        <v>54</v>
      </c>
      <c r="B55" s="1" t="s">
        <v>1555</v>
      </c>
      <c r="C55" s="1" t="s">
        <v>76</v>
      </c>
      <c r="H55" s="1" t="s">
        <v>1765</v>
      </c>
      <c r="I55" s="1" t="s">
        <v>1766</v>
      </c>
      <c r="J55" s="1" t="s">
        <v>1767</v>
      </c>
      <c r="K55" s="1" t="s">
        <v>1730</v>
      </c>
      <c r="Q55" s="1" t="s">
        <v>1557</v>
      </c>
      <c r="R55" s="1" t="s">
        <v>1558</v>
      </c>
      <c r="S55" s="1" t="s">
        <v>1961</v>
      </c>
    </row>
    <row r="56" spans="1:19">
      <c r="A56" s="1">
        <v>55</v>
      </c>
      <c r="B56" s="1" t="s">
        <v>1555</v>
      </c>
      <c r="C56" s="1" t="s">
        <v>76</v>
      </c>
      <c r="H56" s="1" t="s">
        <v>1768</v>
      </c>
      <c r="I56" s="1" t="s">
        <v>1769</v>
      </c>
      <c r="J56" s="1" t="s">
        <v>1770</v>
      </c>
      <c r="K56" s="1" t="s">
        <v>1579</v>
      </c>
      <c r="Q56" s="1" t="s">
        <v>1771</v>
      </c>
      <c r="R56" s="1" t="s">
        <v>1772</v>
      </c>
      <c r="S56" s="1" t="s">
        <v>1961</v>
      </c>
    </row>
    <row r="57" spans="1:19">
      <c r="A57" s="1">
        <v>56</v>
      </c>
      <c r="B57" s="1" t="s">
        <v>1555</v>
      </c>
      <c r="C57" s="1" t="s">
        <v>76</v>
      </c>
      <c r="H57" s="1" t="s">
        <v>1773</v>
      </c>
      <c r="I57" s="1" t="s">
        <v>1774</v>
      </c>
      <c r="J57" s="1" t="s">
        <v>1775</v>
      </c>
      <c r="K57" s="1" t="s">
        <v>1579</v>
      </c>
      <c r="Q57" s="1" t="s">
        <v>1564</v>
      </c>
      <c r="R57" s="1" t="s">
        <v>1565</v>
      </c>
      <c r="S57" s="1" t="s">
        <v>1961</v>
      </c>
    </row>
    <row r="58" spans="1:19">
      <c r="A58" s="1">
        <v>57</v>
      </c>
      <c r="B58" s="1" t="s">
        <v>1555</v>
      </c>
      <c r="C58" s="1" t="s">
        <v>76</v>
      </c>
      <c r="H58" s="1" t="s">
        <v>1776</v>
      </c>
      <c r="I58" s="1" t="s">
        <v>1777</v>
      </c>
      <c r="J58" s="1" t="s">
        <v>1778</v>
      </c>
      <c r="K58" s="1" t="s">
        <v>1779</v>
      </c>
      <c r="Q58" s="1" t="s">
        <v>1564</v>
      </c>
      <c r="R58" s="1" t="s">
        <v>1565</v>
      </c>
      <c r="S58" s="1" t="s">
        <v>1961</v>
      </c>
    </row>
    <row r="59" spans="1:19">
      <c r="A59" s="1">
        <v>58</v>
      </c>
      <c r="B59" s="1" t="s">
        <v>1555</v>
      </c>
      <c r="C59" s="1" t="s">
        <v>76</v>
      </c>
      <c r="H59" s="1" t="s">
        <v>1780</v>
      </c>
      <c r="I59" s="1" t="s">
        <v>1781</v>
      </c>
      <c r="J59" s="1" t="s">
        <v>1782</v>
      </c>
      <c r="K59" s="1" t="s">
        <v>1779</v>
      </c>
      <c r="Q59" s="1" t="s">
        <v>1564</v>
      </c>
      <c r="R59" s="1" t="s">
        <v>1565</v>
      </c>
      <c r="S59" s="1" t="s">
        <v>1961</v>
      </c>
    </row>
    <row r="60" spans="1:19">
      <c r="A60" s="1">
        <v>59</v>
      </c>
      <c r="B60" s="1" t="s">
        <v>1555</v>
      </c>
      <c r="C60" s="1" t="s">
        <v>76</v>
      </c>
      <c r="H60" s="1" t="s">
        <v>1783</v>
      </c>
      <c r="I60" s="1" t="s">
        <v>1784</v>
      </c>
      <c r="J60" s="1" t="s">
        <v>1785</v>
      </c>
      <c r="K60" s="1" t="s">
        <v>1786</v>
      </c>
      <c r="L60" s="1" t="s">
        <v>1787</v>
      </c>
      <c r="Q60" s="1" t="s">
        <v>1564</v>
      </c>
      <c r="R60" s="1" t="s">
        <v>1565</v>
      </c>
      <c r="S60" s="1" t="s">
        <v>1961</v>
      </c>
    </row>
    <row r="61" spans="1:19">
      <c r="A61" s="1">
        <v>60</v>
      </c>
      <c r="B61" s="1" t="s">
        <v>1555</v>
      </c>
      <c r="C61" s="1" t="s">
        <v>76</v>
      </c>
      <c r="H61" s="1" t="s">
        <v>1923</v>
      </c>
      <c r="I61" s="1" t="s">
        <v>1924</v>
      </c>
      <c r="J61" s="1" t="s">
        <v>1925</v>
      </c>
      <c r="K61" s="1" t="s">
        <v>1639</v>
      </c>
      <c r="Q61" s="1" t="s">
        <v>1557</v>
      </c>
      <c r="R61" s="1" t="s">
        <v>1558</v>
      </c>
      <c r="S61" s="1" t="s">
        <v>1961</v>
      </c>
    </row>
    <row r="62" spans="1:19">
      <c r="A62" s="1">
        <v>61</v>
      </c>
      <c r="B62" s="1" t="s">
        <v>1555</v>
      </c>
      <c r="C62" s="1" t="s">
        <v>76</v>
      </c>
      <c r="H62" s="1" t="s">
        <v>1788</v>
      </c>
      <c r="I62" s="1" t="s">
        <v>1789</v>
      </c>
      <c r="J62" s="1" t="s">
        <v>1790</v>
      </c>
      <c r="K62" s="1" t="s">
        <v>1712</v>
      </c>
      <c r="L62" s="1" t="s">
        <v>1791</v>
      </c>
      <c r="Q62" s="1" t="s">
        <v>1564</v>
      </c>
      <c r="R62" s="1" t="s">
        <v>1565</v>
      </c>
      <c r="S62" s="1" t="s">
        <v>1961</v>
      </c>
    </row>
    <row r="63" spans="1:19">
      <c r="A63" s="1">
        <v>62</v>
      </c>
      <c r="B63" s="1" t="s">
        <v>1555</v>
      </c>
      <c r="C63" s="1" t="s">
        <v>76</v>
      </c>
      <c r="H63" s="1" t="s">
        <v>1792</v>
      </c>
      <c r="I63" s="1" t="s">
        <v>1793</v>
      </c>
      <c r="J63" s="1" t="s">
        <v>1794</v>
      </c>
      <c r="K63" s="1" t="s">
        <v>1795</v>
      </c>
      <c r="Q63" s="1" t="s">
        <v>1557</v>
      </c>
      <c r="R63" s="1" t="s">
        <v>1558</v>
      </c>
      <c r="S63" s="1" t="s">
        <v>1961</v>
      </c>
    </row>
    <row r="64" spans="1:19">
      <c r="A64" s="1">
        <v>63</v>
      </c>
      <c r="B64" s="1" t="s">
        <v>1555</v>
      </c>
      <c r="C64" s="1" t="s">
        <v>76</v>
      </c>
      <c r="H64" s="1" t="s">
        <v>1796</v>
      </c>
      <c r="I64" s="1" t="s">
        <v>1797</v>
      </c>
      <c r="J64" s="1" t="s">
        <v>1798</v>
      </c>
      <c r="K64" s="1" t="s">
        <v>1799</v>
      </c>
      <c r="Q64" s="1" t="s">
        <v>1564</v>
      </c>
      <c r="R64" s="1" t="s">
        <v>1565</v>
      </c>
      <c r="S64" s="1" t="s">
        <v>1961</v>
      </c>
    </row>
    <row r="65" spans="1:19">
      <c r="A65" s="1">
        <v>64</v>
      </c>
      <c r="B65" s="1" t="s">
        <v>1555</v>
      </c>
      <c r="C65" s="1" t="s">
        <v>76</v>
      </c>
      <c r="H65" s="1" t="s">
        <v>1800</v>
      </c>
      <c r="I65" s="1" t="s">
        <v>1801</v>
      </c>
      <c r="J65" s="1" t="s">
        <v>1802</v>
      </c>
      <c r="K65" s="1" t="s">
        <v>1639</v>
      </c>
      <c r="Q65" s="1" t="s">
        <v>1644</v>
      </c>
      <c r="R65" s="1" t="s">
        <v>1645</v>
      </c>
      <c r="S65" s="1" t="s">
        <v>1961</v>
      </c>
    </row>
    <row r="66" spans="1:19">
      <c r="A66" s="1">
        <v>65</v>
      </c>
      <c r="B66" s="1" t="s">
        <v>1555</v>
      </c>
      <c r="C66" s="1" t="s">
        <v>76</v>
      </c>
      <c r="H66" s="1" t="s">
        <v>1803</v>
      </c>
      <c r="I66" s="1" t="s">
        <v>1804</v>
      </c>
      <c r="J66" s="1" t="s">
        <v>1805</v>
      </c>
      <c r="K66" s="1" t="s">
        <v>1605</v>
      </c>
      <c r="L66" s="1" t="s">
        <v>1806</v>
      </c>
      <c r="Q66" s="1" t="s">
        <v>1557</v>
      </c>
      <c r="R66" s="1" t="s">
        <v>1558</v>
      </c>
      <c r="S66" s="1" t="s">
        <v>1961</v>
      </c>
    </row>
    <row r="67" spans="1:19">
      <c r="A67" s="1">
        <v>66</v>
      </c>
      <c r="B67" s="1" t="s">
        <v>1555</v>
      </c>
      <c r="C67" s="1" t="s">
        <v>76</v>
      </c>
      <c r="H67" s="1" t="s">
        <v>1807</v>
      </c>
      <c r="I67" s="1" t="s">
        <v>1808</v>
      </c>
      <c r="J67" s="1" t="s">
        <v>1809</v>
      </c>
      <c r="K67" s="1" t="s">
        <v>1810</v>
      </c>
      <c r="L67" s="1" t="s">
        <v>1811</v>
      </c>
      <c r="Q67" s="1" t="s">
        <v>1564</v>
      </c>
      <c r="R67" s="1" t="s">
        <v>1565</v>
      </c>
      <c r="S67" s="1" t="s">
        <v>1961</v>
      </c>
    </row>
    <row r="68" spans="1:19">
      <c r="A68" s="1">
        <v>67</v>
      </c>
      <c r="B68" s="1" t="s">
        <v>1555</v>
      </c>
      <c r="C68" s="1" t="s">
        <v>76</v>
      </c>
      <c r="H68" s="1" t="s">
        <v>1812</v>
      </c>
      <c r="I68" s="1" t="s">
        <v>1813</v>
      </c>
      <c r="J68" s="1" t="s">
        <v>1814</v>
      </c>
      <c r="K68" s="1" t="s">
        <v>1616</v>
      </c>
      <c r="Q68" s="1" t="s">
        <v>1564</v>
      </c>
      <c r="R68" s="1" t="s">
        <v>1565</v>
      </c>
      <c r="S68" s="1" t="s">
        <v>1961</v>
      </c>
    </row>
    <row r="69" spans="1:19">
      <c r="A69" s="1">
        <v>68</v>
      </c>
      <c r="B69" s="1" t="s">
        <v>1555</v>
      </c>
      <c r="C69" s="1" t="s">
        <v>76</v>
      </c>
      <c r="H69" s="1" t="s">
        <v>1815</v>
      </c>
      <c r="I69" s="1" t="s">
        <v>1816</v>
      </c>
      <c r="J69" s="1" t="s">
        <v>1817</v>
      </c>
      <c r="K69" s="1" t="s">
        <v>1818</v>
      </c>
      <c r="Q69" s="1" t="s">
        <v>1564</v>
      </c>
      <c r="R69" s="1" t="s">
        <v>1565</v>
      </c>
      <c r="S69" s="1" t="s">
        <v>1961</v>
      </c>
    </row>
    <row r="70" spans="1:19">
      <c r="A70" s="1">
        <v>69</v>
      </c>
      <c r="B70" s="1" t="s">
        <v>1555</v>
      </c>
      <c r="C70" s="1" t="s">
        <v>76</v>
      </c>
      <c r="H70" s="1" t="s">
        <v>1819</v>
      </c>
      <c r="I70" s="1" t="s">
        <v>1820</v>
      </c>
      <c r="J70" s="1" t="s">
        <v>1821</v>
      </c>
      <c r="K70" s="1" t="s">
        <v>1569</v>
      </c>
      <c r="Q70" s="1" t="s">
        <v>1564</v>
      </c>
      <c r="R70" s="1" t="s">
        <v>1565</v>
      </c>
      <c r="S70" s="1" t="s">
        <v>1961</v>
      </c>
    </row>
    <row r="71" spans="1:19">
      <c r="A71" s="1">
        <v>70</v>
      </c>
      <c r="B71" s="1" t="s">
        <v>1555</v>
      </c>
      <c r="C71" s="1" t="s">
        <v>76</v>
      </c>
      <c r="H71" s="1" t="s">
        <v>1822</v>
      </c>
      <c r="I71" s="1" t="s">
        <v>1823</v>
      </c>
      <c r="J71" s="1" t="s">
        <v>1824</v>
      </c>
      <c r="K71" s="1" t="s">
        <v>1825</v>
      </c>
      <c r="Q71" s="1" t="s">
        <v>1564</v>
      </c>
      <c r="R71" s="1" t="s">
        <v>1565</v>
      </c>
      <c r="S71" s="1" t="s">
        <v>1961</v>
      </c>
    </row>
    <row r="72" spans="1:19">
      <c r="A72" s="1">
        <v>71</v>
      </c>
      <c r="B72" s="1" t="s">
        <v>1555</v>
      </c>
      <c r="C72" s="1" t="s">
        <v>76</v>
      </c>
      <c r="H72" s="1" t="s">
        <v>1829</v>
      </c>
      <c r="I72" s="1" t="s">
        <v>1827</v>
      </c>
      <c r="J72" s="1" t="s">
        <v>1830</v>
      </c>
      <c r="K72" s="1" t="s">
        <v>1616</v>
      </c>
      <c r="L72" s="1" t="s">
        <v>1831</v>
      </c>
      <c r="Q72" s="1" t="s">
        <v>1557</v>
      </c>
      <c r="R72" s="1" t="s">
        <v>1558</v>
      </c>
      <c r="S72" s="1" t="s">
        <v>1961</v>
      </c>
    </row>
    <row r="73" spans="1:19">
      <c r="A73" s="1">
        <v>72</v>
      </c>
      <c r="B73" s="1" t="s">
        <v>1555</v>
      </c>
      <c r="C73" s="1" t="s">
        <v>76</v>
      </c>
      <c r="H73" s="1" t="s">
        <v>1826</v>
      </c>
      <c r="I73" s="1" t="s">
        <v>1827</v>
      </c>
      <c r="J73" s="1" t="s">
        <v>1828</v>
      </c>
      <c r="K73" s="1" t="s">
        <v>1738</v>
      </c>
      <c r="Q73" s="1" t="s">
        <v>1557</v>
      </c>
      <c r="R73" s="1" t="s">
        <v>1558</v>
      </c>
      <c r="S73" s="1" t="s">
        <v>1961</v>
      </c>
    </row>
    <row r="74" spans="1:19">
      <c r="A74" s="1">
        <v>73</v>
      </c>
      <c r="B74" s="1" t="s">
        <v>1555</v>
      </c>
      <c r="C74" s="1" t="s">
        <v>76</v>
      </c>
      <c r="H74" s="1" t="s">
        <v>1832</v>
      </c>
      <c r="I74" s="1" t="s">
        <v>1833</v>
      </c>
      <c r="J74" s="1" t="s">
        <v>1834</v>
      </c>
      <c r="K74" s="1" t="s">
        <v>1649</v>
      </c>
      <c r="Q74" s="1" t="s">
        <v>1564</v>
      </c>
      <c r="R74" s="1" t="s">
        <v>1565</v>
      </c>
      <c r="S74" s="1" t="s">
        <v>1961</v>
      </c>
    </row>
    <row r="75" spans="1:19">
      <c r="A75" s="1">
        <v>74</v>
      </c>
      <c r="B75" s="1" t="s">
        <v>1555</v>
      </c>
      <c r="C75" s="1" t="s">
        <v>76</v>
      </c>
      <c r="H75" s="1" t="s">
        <v>1835</v>
      </c>
      <c r="I75" s="1" t="s">
        <v>1833</v>
      </c>
      <c r="J75" s="1" t="s">
        <v>1834</v>
      </c>
      <c r="K75" s="1" t="s">
        <v>1836</v>
      </c>
      <c r="Q75" s="1" t="s">
        <v>1564</v>
      </c>
      <c r="R75" s="1" t="s">
        <v>1565</v>
      </c>
      <c r="S75" s="1" t="s">
        <v>1961</v>
      </c>
    </row>
    <row r="76" spans="1:19">
      <c r="A76" s="1">
        <v>75</v>
      </c>
      <c r="B76" s="1" t="s">
        <v>1555</v>
      </c>
      <c r="C76" s="1" t="s">
        <v>76</v>
      </c>
      <c r="H76" s="1" t="s">
        <v>1837</v>
      </c>
      <c r="I76" s="1" t="s">
        <v>1838</v>
      </c>
      <c r="J76" s="1" t="s">
        <v>1839</v>
      </c>
      <c r="K76" s="1" t="s">
        <v>1840</v>
      </c>
      <c r="Q76" s="1" t="s">
        <v>1557</v>
      </c>
      <c r="R76" s="1" t="s">
        <v>1558</v>
      </c>
      <c r="S76" s="1" t="s">
        <v>1961</v>
      </c>
    </row>
    <row r="77" spans="1:19">
      <c r="A77" s="1">
        <v>76</v>
      </c>
      <c r="B77" s="1" t="s">
        <v>1555</v>
      </c>
      <c r="C77" s="1" t="s">
        <v>76</v>
      </c>
      <c r="H77" s="1" t="s">
        <v>1841</v>
      </c>
      <c r="I77" s="1" t="s">
        <v>1842</v>
      </c>
      <c r="J77" s="1" t="s">
        <v>1843</v>
      </c>
      <c r="K77" s="1" t="s">
        <v>1639</v>
      </c>
      <c r="Q77" s="1" t="s">
        <v>1557</v>
      </c>
      <c r="R77" s="1" t="s">
        <v>1558</v>
      </c>
      <c r="S77" s="1" t="s">
        <v>1961</v>
      </c>
    </row>
    <row r="78" spans="1:19">
      <c r="A78" s="1">
        <v>77</v>
      </c>
      <c r="B78" s="1" t="s">
        <v>1555</v>
      </c>
      <c r="C78" s="1" t="s">
        <v>76</v>
      </c>
      <c r="H78" s="1" t="s">
        <v>1953</v>
      </c>
      <c r="I78" s="1" t="s">
        <v>1954</v>
      </c>
      <c r="J78" s="1" t="s">
        <v>1955</v>
      </c>
      <c r="K78" s="1" t="s">
        <v>1611</v>
      </c>
      <c r="L78" s="1" t="s">
        <v>1956</v>
      </c>
      <c r="Q78" s="1" t="s">
        <v>1557</v>
      </c>
      <c r="R78" s="1" t="s">
        <v>1558</v>
      </c>
      <c r="S78" s="1" t="s">
        <v>1961</v>
      </c>
    </row>
    <row r="79" spans="1:19">
      <c r="A79" s="1">
        <v>78</v>
      </c>
      <c r="B79" s="1" t="s">
        <v>1555</v>
      </c>
      <c r="C79" s="1" t="s">
        <v>76</v>
      </c>
      <c r="H79" s="1" t="s">
        <v>1935</v>
      </c>
      <c r="I79" s="1" t="s">
        <v>1936</v>
      </c>
      <c r="J79" s="1" t="s">
        <v>1937</v>
      </c>
      <c r="K79" s="1" t="s">
        <v>1575</v>
      </c>
      <c r="Q79" s="1" t="s">
        <v>1557</v>
      </c>
      <c r="R79" s="1" t="s">
        <v>1558</v>
      </c>
      <c r="S79" s="1" t="s">
        <v>1961</v>
      </c>
    </row>
    <row r="80" spans="1:19">
      <c r="A80" s="1">
        <v>79</v>
      </c>
      <c r="B80" s="1" t="s">
        <v>1555</v>
      </c>
      <c r="C80" s="1" t="s">
        <v>76</v>
      </c>
      <c r="H80" s="1" t="s">
        <v>1938</v>
      </c>
      <c r="I80" s="1" t="s">
        <v>1939</v>
      </c>
      <c r="J80" s="1" t="s">
        <v>1940</v>
      </c>
      <c r="K80" s="1" t="s">
        <v>1711</v>
      </c>
      <c r="Q80" s="1" t="s">
        <v>1557</v>
      </c>
      <c r="R80" s="1" t="s">
        <v>1558</v>
      </c>
      <c r="S80" s="1" t="s">
        <v>1961</v>
      </c>
    </row>
    <row r="81" spans="1:19">
      <c r="A81" s="1">
        <v>80</v>
      </c>
      <c r="B81" s="1" t="s">
        <v>1555</v>
      </c>
      <c r="C81" s="1" t="s">
        <v>76</v>
      </c>
      <c r="H81" s="1" t="s">
        <v>1844</v>
      </c>
      <c r="I81" s="1" t="s">
        <v>1845</v>
      </c>
      <c r="J81" s="1" t="s">
        <v>1846</v>
      </c>
      <c r="K81" s="1" t="s">
        <v>1738</v>
      </c>
      <c r="L81" s="1" t="s">
        <v>1847</v>
      </c>
      <c r="Q81" s="1" t="s">
        <v>1557</v>
      </c>
      <c r="R81" s="1" t="s">
        <v>1558</v>
      </c>
      <c r="S81" s="1" t="s">
        <v>1961</v>
      </c>
    </row>
    <row r="82" spans="1:19">
      <c r="A82" s="1">
        <v>81</v>
      </c>
      <c r="B82" s="1" t="s">
        <v>1555</v>
      </c>
      <c r="C82" s="1" t="s">
        <v>76</v>
      </c>
      <c r="H82" s="1" t="s">
        <v>1848</v>
      </c>
      <c r="I82" s="1" t="s">
        <v>1849</v>
      </c>
      <c r="J82" s="1" t="s">
        <v>1850</v>
      </c>
      <c r="K82" s="1" t="s">
        <v>1851</v>
      </c>
      <c r="Q82" s="1" t="s">
        <v>1564</v>
      </c>
      <c r="R82" s="1" t="s">
        <v>1565</v>
      </c>
      <c r="S82" s="1" t="s">
        <v>1961</v>
      </c>
    </row>
    <row r="83" spans="1:19">
      <c r="A83" s="1">
        <v>82</v>
      </c>
      <c r="B83" s="1" t="s">
        <v>1555</v>
      </c>
      <c r="C83" s="1" t="s">
        <v>76</v>
      </c>
      <c r="H83" s="1" t="s">
        <v>1852</v>
      </c>
      <c r="I83" s="1" t="s">
        <v>1853</v>
      </c>
      <c r="J83" s="1" t="s">
        <v>1854</v>
      </c>
      <c r="K83" s="1" t="s">
        <v>1799</v>
      </c>
      <c r="Q83" s="1" t="s">
        <v>1570</v>
      </c>
      <c r="R83" s="1" t="s">
        <v>1571</v>
      </c>
      <c r="S83" s="1" t="s">
        <v>1961</v>
      </c>
    </row>
    <row r="84" spans="1:19">
      <c r="A84" s="1">
        <v>83</v>
      </c>
      <c r="B84" s="1" t="s">
        <v>1555</v>
      </c>
      <c r="C84" s="1" t="s">
        <v>76</v>
      </c>
      <c r="H84" s="1" t="s">
        <v>1855</v>
      </c>
      <c r="I84" s="1" t="s">
        <v>1856</v>
      </c>
      <c r="J84" s="1" t="s">
        <v>1857</v>
      </c>
      <c r="K84" s="1" t="s">
        <v>1858</v>
      </c>
      <c r="L84" s="1" t="s">
        <v>1859</v>
      </c>
      <c r="Q84" s="1" t="s">
        <v>1860</v>
      </c>
      <c r="R84" s="1" t="s">
        <v>1861</v>
      </c>
      <c r="S84" s="1" t="s">
        <v>1961</v>
      </c>
    </row>
    <row r="85" spans="1:19">
      <c r="A85" s="1">
        <v>84</v>
      </c>
      <c r="B85" s="1" t="s">
        <v>1555</v>
      </c>
      <c r="C85" s="1" t="s">
        <v>76</v>
      </c>
      <c r="H85" s="1" t="s">
        <v>1862</v>
      </c>
      <c r="I85" s="1" t="s">
        <v>1863</v>
      </c>
      <c r="J85" s="1" t="s">
        <v>1864</v>
      </c>
      <c r="K85" s="1" t="s">
        <v>1620</v>
      </c>
      <c r="Q85" s="1" t="s">
        <v>1570</v>
      </c>
      <c r="R85" s="1" t="s">
        <v>1571</v>
      </c>
      <c r="S85" s="1" t="s">
        <v>1961</v>
      </c>
    </row>
    <row r="86" spans="1:19">
      <c r="A86" s="1">
        <v>85</v>
      </c>
      <c r="B86" s="1" t="s">
        <v>1555</v>
      </c>
      <c r="C86" s="1" t="s">
        <v>76</v>
      </c>
      <c r="H86" s="1" t="s">
        <v>1865</v>
      </c>
      <c r="I86" s="1" t="s">
        <v>1866</v>
      </c>
      <c r="J86" s="1" t="s">
        <v>1867</v>
      </c>
      <c r="K86" s="1" t="s">
        <v>1868</v>
      </c>
      <c r="Q86" s="1" t="s">
        <v>1869</v>
      </c>
      <c r="R86" s="1" t="s">
        <v>1870</v>
      </c>
      <c r="S86" s="1" t="s">
        <v>1961</v>
      </c>
    </row>
    <row r="87" spans="1:19">
      <c r="A87" s="1">
        <v>86</v>
      </c>
      <c r="B87" s="1" t="s">
        <v>1555</v>
      </c>
      <c r="C87" s="1" t="s">
        <v>76</v>
      </c>
      <c r="H87" s="1" t="s">
        <v>1871</v>
      </c>
      <c r="I87" s="1" t="s">
        <v>1872</v>
      </c>
      <c r="J87" s="1" t="s">
        <v>1873</v>
      </c>
      <c r="K87" s="1" t="s">
        <v>1556</v>
      </c>
      <c r="Q87" s="1" t="s">
        <v>1588</v>
      </c>
      <c r="R87" s="1" t="s">
        <v>1589</v>
      </c>
      <c r="S87" s="1" t="s">
        <v>1961</v>
      </c>
    </row>
    <row r="88" spans="1:19">
      <c r="A88" s="1">
        <v>87</v>
      </c>
      <c r="B88" s="1" t="s">
        <v>1555</v>
      </c>
      <c r="C88" s="1" t="s">
        <v>76</v>
      </c>
      <c r="H88" s="1" t="s">
        <v>1874</v>
      </c>
      <c r="I88" s="1" t="s">
        <v>1875</v>
      </c>
      <c r="J88" s="1" t="s">
        <v>1634</v>
      </c>
      <c r="K88" s="1" t="s">
        <v>1876</v>
      </c>
      <c r="Q88" s="1" t="s">
        <v>1570</v>
      </c>
      <c r="R88" s="1" t="s">
        <v>1571</v>
      </c>
      <c r="S88" s="1" t="s">
        <v>1961</v>
      </c>
    </row>
    <row r="89" spans="1:19">
      <c r="A89" s="1">
        <v>88</v>
      </c>
      <c r="B89" s="1" t="s">
        <v>1555</v>
      </c>
      <c r="C89" s="1" t="s">
        <v>76</v>
      </c>
      <c r="H89" s="1" t="s">
        <v>1877</v>
      </c>
      <c r="I89" s="1" t="s">
        <v>1878</v>
      </c>
      <c r="J89" s="1" t="s">
        <v>1671</v>
      </c>
      <c r="K89" s="1" t="s">
        <v>1957</v>
      </c>
      <c r="L89" s="1" t="s">
        <v>1879</v>
      </c>
      <c r="Q89" s="1" t="s">
        <v>1557</v>
      </c>
      <c r="R89" s="1" t="s">
        <v>1558</v>
      </c>
      <c r="S89" s="1" t="s">
        <v>1961</v>
      </c>
    </row>
    <row r="90" spans="1:19">
      <c r="A90" s="1">
        <v>89</v>
      </c>
      <c r="B90" s="1" t="s">
        <v>1555</v>
      </c>
      <c r="C90" s="1" t="s">
        <v>76</v>
      </c>
      <c r="H90" s="1" t="s">
        <v>1880</v>
      </c>
      <c r="I90" s="1" t="s">
        <v>1881</v>
      </c>
      <c r="J90" s="1" t="s">
        <v>1882</v>
      </c>
      <c r="K90" s="1" t="s">
        <v>1883</v>
      </c>
      <c r="Q90" s="1" t="s">
        <v>1564</v>
      </c>
      <c r="R90" s="1" t="s">
        <v>1565</v>
      </c>
      <c r="S90" s="1" t="s">
        <v>1961</v>
      </c>
    </row>
    <row r="91" spans="1:19">
      <c r="A91" s="1">
        <v>90</v>
      </c>
      <c r="B91" s="1" t="s">
        <v>1555</v>
      </c>
      <c r="C91" s="1" t="s">
        <v>76</v>
      </c>
      <c r="H91" s="1" t="s">
        <v>1884</v>
      </c>
      <c r="I91" s="1" t="s">
        <v>1885</v>
      </c>
      <c r="J91" s="1" t="s">
        <v>1886</v>
      </c>
      <c r="K91" s="1" t="s">
        <v>1883</v>
      </c>
      <c r="Q91" s="1" t="s">
        <v>1564</v>
      </c>
      <c r="R91" s="1" t="s">
        <v>1565</v>
      </c>
      <c r="S91" s="1" t="s">
        <v>1961</v>
      </c>
    </row>
    <row r="92" spans="1:19">
      <c r="A92" s="1">
        <v>91</v>
      </c>
      <c r="B92" s="1" t="s">
        <v>1555</v>
      </c>
      <c r="C92" s="1" t="s">
        <v>76</v>
      </c>
      <c r="H92" s="1" t="s">
        <v>1887</v>
      </c>
      <c r="I92" s="1" t="s">
        <v>1888</v>
      </c>
      <c r="J92" s="1" t="s">
        <v>1671</v>
      </c>
      <c r="K92" s="1" t="s">
        <v>1889</v>
      </c>
      <c r="L92" s="1" t="s">
        <v>1890</v>
      </c>
      <c r="Q92" s="1" t="s">
        <v>1557</v>
      </c>
      <c r="R92" s="1" t="s">
        <v>1558</v>
      </c>
      <c r="S92" s="1" t="s">
        <v>1961</v>
      </c>
    </row>
    <row r="93" spans="1:19">
      <c r="A93" s="1">
        <v>92</v>
      </c>
      <c r="B93" s="1" t="s">
        <v>1555</v>
      </c>
      <c r="C93" s="1" t="s">
        <v>76</v>
      </c>
      <c r="H93" s="1" t="s">
        <v>1891</v>
      </c>
      <c r="I93" s="1" t="s">
        <v>1892</v>
      </c>
      <c r="J93" s="1" t="s">
        <v>1586</v>
      </c>
      <c r="K93" s="1" t="s">
        <v>1893</v>
      </c>
      <c r="L93" s="1" t="s">
        <v>1894</v>
      </c>
      <c r="Q93" s="1" t="s">
        <v>1557</v>
      </c>
      <c r="R93" s="1" t="s">
        <v>1558</v>
      </c>
      <c r="S93" s="1" t="s">
        <v>1961</v>
      </c>
    </row>
    <row r="94" spans="1:19">
      <c r="A94" s="1">
        <v>93</v>
      </c>
      <c r="B94" s="1" t="s">
        <v>1555</v>
      </c>
      <c r="C94" s="1" t="s">
        <v>76</v>
      </c>
      <c r="H94" s="1" t="s">
        <v>1895</v>
      </c>
      <c r="I94" s="1" t="s">
        <v>1896</v>
      </c>
      <c r="J94" s="1" t="s">
        <v>1897</v>
      </c>
      <c r="K94" s="1" t="s">
        <v>1898</v>
      </c>
      <c r="Q94" s="1" t="s">
        <v>1644</v>
      </c>
      <c r="R94" s="1" t="s">
        <v>1645</v>
      </c>
      <c r="S94" s="1" t="s">
        <v>1961</v>
      </c>
    </row>
    <row r="95" spans="1:19">
      <c r="A95" s="1">
        <v>94</v>
      </c>
      <c r="B95" s="1" t="s">
        <v>1555</v>
      </c>
      <c r="C95" s="1" t="s">
        <v>76</v>
      </c>
      <c r="H95" s="1" t="s">
        <v>1899</v>
      </c>
      <c r="I95" s="1" t="s">
        <v>1900</v>
      </c>
      <c r="J95" s="1" t="s">
        <v>1857</v>
      </c>
      <c r="K95" s="1" t="s">
        <v>1901</v>
      </c>
      <c r="Q95" s="1" t="s">
        <v>1644</v>
      </c>
      <c r="R95" s="1" t="s">
        <v>1645</v>
      </c>
      <c r="S95" s="1" t="s">
        <v>1961</v>
      </c>
    </row>
    <row r="96" spans="1:19">
      <c r="A96" s="1">
        <v>95</v>
      </c>
      <c r="B96" s="1" t="s">
        <v>1555</v>
      </c>
      <c r="C96" s="1" t="s">
        <v>76</v>
      </c>
      <c r="H96" s="1" t="s">
        <v>1902</v>
      </c>
      <c r="I96" s="1" t="s">
        <v>1903</v>
      </c>
      <c r="J96" s="1" t="s">
        <v>1904</v>
      </c>
      <c r="K96" s="1" t="s">
        <v>1905</v>
      </c>
      <c r="Q96" s="1" t="s">
        <v>1557</v>
      </c>
      <c r="R96" s="1" t="s">
        <v>1558</v>
      </c>
      <c r="S96" s="1" t="s">
        <v>1961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54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1">
        <v>43367.402222222219</v>
      </c>
      <c r="C3" s="20" t="s">
        <v>596</v>
      </c>
      <c r="D3" s="22" t="s">
        <v>597</v>
      </c>
    </row>
    <row r="4" spans="1:5">
      <c r="B4" s="261">
        <v>43367.402245370373</v>
      </c>
      <c r="C4" s="20" t="s">
        <v>600</v>
      </c>
      <c r="D4" s="22" t="s">
        <v>597</v>
      </c>
    </row>
    <row r="5" spans="1:5">
      <c r="B5" s="261">
        <v>43367.402662037035</v>
      </c>
      <c r="C5" s="20" t="s">
        <v>596</v>
      </c>
      <c r="D5" s="22" t="s">
        <v>597</v>
      </c>
    </row>
    <row r="6" spans="1:5">
      <c r="B6" s="261">
        <v>43367.402673611112</v>
      </c>
      <c r="C6" s="20" t="s">
        <v>600</v>
      </c>
      <c r="D6" s="22" t="s">
        <v>597</v>
      </c>
    </row>
    <row r="7" spans="1:5">
      <c r="B7" s="261">
        <v>43367.402997685182</v>
      </c>
      <c r="C7" s="20" t="s">
        <v>596</v>
      </c>
      <c r="D7" s="22" t="s">
        <v>597</v>
      </c>
    </row>
    <row r="8" spans="1:5">
      <c r="B8" s="261">
        <v>43367.403009259258</v>
      </c>
      <c r="C8" s="20" t="s">
        <v>600</v>
      </c>
      <c r="D8" s="22" t="s">
        <v>597</v>
      </c>
    </row>
    <row r="9" spans="1:5">
      <c r="B9" s="261">
        <v>43367.581770833334</v>
      </c>
      <c r="C9" s="20" t="s">
        <v>596</v>
      </c>
      <c r="D9" s="22" t="s">
        <v>597</v>
      </c>
    </row>
    <row r="10" spans="1:5">
      <c r="B10" s="261">
        <v>43367.581793981481</v>
      </c>
      <c r="C10" s="20" t="s">
        <v>600</v>
      </c>
      <c r="D10" s="22" t="s">
        <v>597</v>
      </c>
    </row>
    <row r="11" spans="1:5">
      <c r="B11" s="261">
        <v>43368.366932870369</v>
      </c>
      <c r="C11" s="20" t="s">
        <v>596</v>
      </c>
      <c r="D11" s="22" t="s">
        <v>597</v>
      </c>
    </row>
    <row r="12" spans="1:5">
      <c r="B12" s="261">
        <v>43368.366944444446</v>
      </c>
      <c r="C12" s="20" t="s">
        <v>600</v>
      </c>
      <c r="D12" s="22" t="s">
        <v>597</v>
      </c>
    </row>
    <row r="13" spans="1:5">
      <c r="B13" s="261">
        <v>43368.393229166664</v>
      </c>
      <c r="C13" s="20" t="s">
        <v>596</v>
      </c>
      <c r="D13" s="22" t="s">
        <v>597</v>
      </c>
    </row>
    <row r="14" spans="1:5">
      <c r="B14" s="261">
        <v>43368.393240740741</v>
      </c>
      <c r="C14" s="20" t="s">
        <v>600</v>
      </c>
      <c r="D14" s="22" t="s">
        <v>597</v>
      </c>
    </row>
    <row r="15" spans="1:5">
      <c r="B15" s="261">
        <v>43368.393807870372</v>
      </c>
      <c r="C15" s="20" t="s">
        <v>596</v>
      </c>
      <c r="D15" s="22" t="s">
        <v>597</v>
      </c>
    </row>
    <row r="16" spans="1:5">
      <c r="B16" s="261">
        <v>43368.393831018519</v>
      </c>
      <c r="C16" s="20" t="s">
        <v>600</v>
      </c>
      <c r="D16" s="22" t="s">
        <v>597</v>
      </c>
    </row>
    <row r="17" spans="2:4">
      <c r="B17" s="261">
        <v>43368.405891203707</v>
      </c>
      <c r="C17" s="20" t="s">
        <v>596</v>
      </c>
      <c r="D17" s="22" t="s">
        <v>597</v>
      </c>
    </row>
    <row r="18" spans="2:4">
      <c r="B18" s="261">
        <v>43368.405902777777</v>
      </c>
      <c r="C18" s="20" t="s">
        <v>600</v>
      </c>
      <c r="D18" s="22" t="s">
        <v>597</v>
      </c>
    </row>
    <row r="19" spans="2:4">
      <c r="B19" s="261">
        <v>43392.374664351853</v>
      </c>
      <c r="C19" s="20" t="s">
        <v>596</v>
      </c>
      <c r="D19" s="22" t="s">
        <v>597</v>
      </c>
    </row>
    <row r="20" spans="2:4">
      <c r="B20" s="261">
        <v>43392.374675925923</v>
      </c>
      <c r="C20" s="20" t="s">
        <v>600</v>
      </c>
      <c r="D20" s="22" t="s">
        <v>597</v>
      </c>
    </row>
    <row r="21" spans="2:4">
      <c r="B21" s="261">
        <v>43395.468101851853</v>
      </c>
      <c r="C21" s="20" t="s">
        <v>596</v>
      </c>
      <c r="D21" s="22" t="s">
        <v>597</v>
      </c>
    </row>
    <row r="22" spans="2:4">
      <c r="B22" s="261">
        <v>43395.468113425923</v>
      </c>
      <c r="C22" s="20" t="s">
        <v>600</v>
      </c>
      <c r="D22" s="22" t="s">
        <v>597</v>
      </c>
    </row>
    <row r="23" spans="2:4">
      <c r="B23" s="261">
        <v>43395.602314814816</v>
      </c>
      <c r="C23" s="20" t="s">
        <v>596</v>
      </c>
      <c r="D23" s="22" t="s">
        <v>597</v>
      </c>
    </row>
    <row r="24" spans="2:4">
      <c r="B24" s="261">
        <v>43395.602326388886</v>
      </c>
      <c r="C24" s="20" t="s">
        <v>600</v>
      </c>
      <c r="D24" s="22" t="s">
        <v>597</v>
      </c>
    </row>
    <row r="25" spans="2:4">
      <c r="B25" s="261">
        <v>43422.686643518522</v>
      </c>
      <c r="C25" s="20" t="s">
        <v>596</v>
      </c>
      <c r="D25" s="22" t="s">
        <v>597</v>
      </c>
    </row>
    <row r="26" spans="2:4">
      <c r="B26" s="261">
        <v>43422.686678240738</v>
      </c>
      <c r="C26" s="20" t="s">
        <v>600</v>
      </c>
      <c r="D26" s="22" t="s">
        <v>597</v>
      </c>
    </row>
    <row r="27" spans="2:4">
      <c r="B27" s="261">
        <v>43422.690659722219</v>
      </c>
      <c r="C27" s="20" t="s">
        <v>596</v>
      </c>
      <c r="D27" s="22" t="s">
        <v>597</v>
      </c>
    </row>
    <row r="28" spans="2:4">
      <c r="B28" s="261">
        <v>43422.690682870372</v>
      </c>
      <c r="C28" s="20" t="s">
        <v>600</v>
      </c>
      <c r="D28" s="22" t="s">
        <v>597</v>
      </c>
    </row>
    <row r="29" spans="2:4">
      <c r="B29" s="261">
        <v>43455.541724537034</v>
      </c>
      <c r="C29" s="20" t="s">
        <v>596</v>
      </c>
      <c r="D29" s="22" t="s">
        <v>597</v>
      </c>
    </row>
    <row r="30" spans="2:4">
      <c r="B30" s="261">
        <v>43455.541747685187</v>
      </c>
      <c r="C30" s="20" t="s">
        <v>600</v>
      </c>
      <c r="D30" s="22" t="s">
        <v>597</v>
      </c>
    </row>
    <row r="31" spans="2:4">
      <c r="B31" s="261">
        <v>43458.431608796294</v>
      </c>
      <c r="C31" s="20" t="s">
        <v>596</v>
      </c>
      <c r="D31" s="22" t="s">
        <v>597</v>
      </c>
    </row>
    <row r="32" spans="2:4">
      <c r="B32" s="261">
        <v>43458.431631944448</v>
      </c>
      <c r="C32" s="20" t="s">
        <v>600</v>
      </c>
      <c r="D32" s="22" t="s">
        <v>597</v>
      </c>
    </row>
    <row r="33" spans="2:4">
      <c r="B33" s="261">
        <v>43458.453032407408</v>
      </c>
      <c r="C33" s="20" t="s">
        <v>596</v>
      </c>
      <c r="D33" s="22" t="s">
        <v>597</v>
      </c>
    </row>
    <row r="34" spans="2:4">
      <c r="B34" s="261">
        <v>43458.453043981484</v>
      </c>
      <c r="C34" s="20" t="s">
        <v>600</v>
      </c>
      <c r="D34" s="22" t="s">
        <v>597</v>
      </c>
    </row>
    <row r="35" spans="2:4">
      <c r="B35" s="261">
        <v>43458.617974537039</v>
      </c>
      <c r="C35" s="20" t="s">
        <v>596</v>
      </c>
      <c r="D35" s="22" t="s">
        <v>597</v>
      </c>
    </row>
    <row r="36" spans="2:4">
      <c r="B36" s="261">
        <v>43458.617986111109</v>
      </c>
      <c r="C36" s="20" t="s">
        <v>600</v>
      </c>
      <c r="D36" s="22" t="s">
        <v>597</v>
      </c>
    </row>
    <row r="37" spans="2:4">
      <c r="B37" s="261">
        <v>43487.508587962962</v>
      </c>
      <c r="C37" s="20" t="s">
        <v>596</v>
      </c>
      <c r="D37" s="22" t="s">
        <v>597</v>
      </c>
    </row>
    <row r="38" spans="2:4">
      <c r="B38" s="261">
        <v>43487.508599537039</v>
      </c>
      <c r="C38" s="20" t="s">
        <v>600</v>
      </c>
      <c r="D38" s="22" t="s">
        <v>597</v>
      </c>
    </row>
    <row r="39" spans="2:4">
      <c r="B39" s="261">
        <v>43518.568159722221</v>
      </c>
      <c r="C39" s="20" t="s">
        <v>596</v>
      </c>
      <c r="D39" s="22" t="s">
        <v>597</v>
      </c>
    </row>
    <row r="40" spans="2:4">
      <c r="B40" s="261">
        <v>43518.568171296298</v>
      </c>
      <c r="C40" s="20" t="s">
        <v>600</v>
      </c>
      <c r="D40" s="22" t="s">
        <v>597</v>
      </c>
    </row>
    <row r="41" spans="2:4">
      <c r="B41" s="261">
        <v>43543.616481481484</v>
      </c>
      <c r="C41" s="20" t="s">
        <v>596</v>
      </c>
      <c r="D41" s="22" t="s">
        <v>597</v>
      </c>
    </row>
    <row r="42" spans="2:4">
      <c r="B42" s="261">
        <v>43543.616493055553</v>
      </c>
      <c r="C42" s="20" t="s">
        <v>600</v>
      </c>
      <c r="D42" s="22" t="s">
        <v>597</v>
      </c>
    </row>
    <row r="43" spans="2:4">
      <c r="B43" s="261">
        <v>43574.665682870371</v>
      </c>
      <c r="C43" s="20" t="s">
        <v>596</v>
      </c>
      <c r="D43" s="22" t="s">
        <v>597</v>
      </c>
    </row>
    <row r="44" spans="2:4">
      <c r="B44" s="261">
        <v>43574.665694444448</v>
      </c>
      <c r="C44" s="20" t="s">
        <v>600</v>
      </c>
      <c r="D44" s="22" t="s">
        <v>597</v>
      </c>
    </row>
    <row r="45" spans="2:4">
      <c r="B45" s="261">
        <v>43601.569386574076</v>
      </c>
      <c r="C45" s="20" t="s">
        <v>596</v>
      </c>
      <c r="D45" s="22" t="s">
        <v>597</v>
      </c>
    </row>
    <row r="46" spans="2:4">
      <c r="B46" s="261">
        <v>43601.569398148145</v>
      </c>
      <c r="C46" s="20" t="s">
        <v>600</v>
      </c>
      <c r="D46" s="22" t="s">
        <v>597</v>
      </c>
    </row>
    <row r="47" spans="2:4">
      <c r="B47" s="261">
        <v>43601.572604166664</v>
      </c>
      <c r="C47" s="20" t="s">
        <v>596</v>
      </c>
      <c r="D47" s="22" t="s">
        <v>597</v>
      </c>
    </row>
    <row r="48" spans="2:4">
      <c r="B48" s="261">
        <v>43601.572615740741</v>
      </c>
      <c r="C48" s="20" t="s">
        <v>600</v>
      </c>
      <c r="D48" s="22" t="s">
        <v>597</v>
      </c>
    </row>
    <row r="49" spans="2:4">
      <c r="B49" s="261">
        <v>43601.575069444443</v>
      </c>
      <c r="C49" s="20" t="s">
        <v>596</v>
      </c>
      <c r="D49" s="22" t="s">
        <v>597</v>
      </c>
    </row>
    <row r="50" spans="2:4">
      <c r="B50" s="261">
        <v>43601.57508101852</v>
      </c>
      <c r="C50" s="20" t="s">
        <v>600</v>
      </c>
      <c r="D50" s="22" t="s">
        <v>597</v>
      </c>
    </row>
    <row r="51" spans="2:4">
      <c r="B51" s="261">
        <v>43641.642766203702</v>
      </c>
      <c r="C51" s="20" t="s">
        <v>596</v>
      </c>
      <c r="D51" s="22" t="s">
        <v>597</v>
      </c>
    </row>
    <row r="52" spans="2:4">
      <c r="B52" s="261">
        <v>43641.642777777779</v>
      </c>
      <c r="C52" s="20" t="s">
        <v>600</v>
      </c>
      <c r="D52" s="22" t="s">
        <v>597</v>
      </c>
    </row>
    <row r="53" spans="2:4">
      <c r="B53" s="261">
        <v>43643.395219907405</v>
      </c>
      <c r="C53" s="20" t="s">
        <v>596</v>
      </c>
      <c r="D53" s="22" t="s">
        <v>597</v>
      </c>
    </row>
    <row r="54" spans="2:4">
      <c r="B54" s="261">
        <v>43643.395243055558</v>
      </c>
      <c r="C54" s="20" t="s">
        <v>600</v>
      </c>
      <c r="D54" s="22" t="s">
        <v>597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18"/>
  </cols>
  <sheetData>
    <row r="1" spans="2:12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2:12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2:12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2:12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2:1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2"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2:12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2:12"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2:12"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</row>
    <row r="10" spans="2:12"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</row>
    <row r="11" spans="2:12"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</row>
    <row r="12" spans="2:12"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</row>
    <row r="13" spans="2:12"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</row>
    <row r="14" spans="2:12"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</row>
    <row r="15" spans="2:12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</row>
    <row r="16" spans="2:12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</row>
    <row r="17" spans="2:12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</row>
    <row r="18" spans="2:12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</row>
    <row r="19" spans="2:12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</row>
    <row r="20" spans="2:12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2:12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</row>
    <row r="22" spans="2:12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</row>
    <row r="23" spans="2:12"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</row>
    <row r="25" spans="2:12"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  <row r="26" spans="2:12"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</row>
    <row r="27" spans="2:12"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</row>
    <row r="28" spans="2:12"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</row>
    <row r="29" spans="2:12"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2:12"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</row>
    <row r="31" spans="2:12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</row>
    <row r="32" spans="2:12"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</row>
    <row r="33" spans="2:12"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18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abSelected="1" topLeftCell="D40" zoomScaleNormal="100" workbookViewId="0">
      <selection activeCell="I66" sqref="I66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e">
        <f ca="1">version</f>
        <v>#NAME?</v>
      </c>
      <c r="H7" s="90"/>
    </row>
    <row r="8" spans="1:10" ht="26.25" customHeight="1">
      <c r="D8" s="91"/>
      <c r="E8" s="301" t="s">
        <v>192</v>
      </c>
      <c r="F8" s="301"/>
      <c r="G8" s="301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2019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121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6" t="s">
        <v>1748</v>
      </c>
      <c r="H15" s="116"/>
      <c r="I15" s="176"/>
      <c r="J15" s="225" t="s">
        <v>1747</v>
      </c>
    </row>
    <row r="16" spans="1:10" ht="19.899999999999999" customHeight="1">
      <c r="D16" s="101"/>
      <c r="E16" s="101"/>
      <c r="F16" s="96" t="s">
        <v>104</v>
      </c>
      <c r="G16" s="115" t="s">
        <v>1749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1750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1557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0" customFormat="1" ht="15" customHeight="1">
      <c r="A20" s="167"/>
      <c r="B20" s="168"/>
      <c r="C20" s="169"/>
      <c r="D20" s="181"/>
      <c r="E20" s="181"/>
      <c r="F20" s="185" t="s">
        <v>243</v>
      </c>
      <c r="G20" s="186" t="s">
        <v>244</v>
      </c>
      <c r="H20" s="187"/>
    </row>
    <row r="21" spans="1:9" s="170" customFormat="1" ht="24.75" hidden="1" customHeight="1">
      <c r="A21" s="167"/>
      <c r="B21" s="168"/>
      <c r="C21" s="169"/>
      <c r="D21" s="181"/>
      <c r="E21" s="181"/>
      <c r="F21" s="188" t="s">
        <v>245</v>
      </c>
      <c r="G21" s="189"/>
      <c r="H21" s="184"/>
    </row>
    <row r="22" spans="1:9" s="170" customFormat="1" ht="3" customHeight="1">
      <c r="A22" s="167"/>
      <c r="B22" s="168"/>
      <c r="C22" s="169"/>
      <c r="D22" s="181"/>
      <c r="E22" s="181"/>
      <c r="F22" s="182"/>
      <c r="G22" s="183"/>
      <c r="H22" s="184"/>
    </row>
    <row r="23" spans="1:9" s="170" customFormat="1" ht="15" customHeight="1">
      <c r="A23" s="167"/>
      <c r="B23" s="168"/>
      <c r="C23" s="169"/>
      <c r="D23" s="181"/>
      <c r="E23" s="181"/>
      <c r="F23" s="185" t="s">
        <v>246</v>
      </c>
      <c r="G23" s="190" t="s">
        <v>1906</v>
      </c>
      <c r="H23" s="187"/>
    </row>
    <row r="24" spans="1:9" s="170" customFormat="1" ht="3" customHeight="1">
      <c r="A24" s="167"/>
      <c r="B24" s="168"/>
      <c r="C24" s="169"/>
      <c r="D24" s="181"/>
      <c r="E24" s="181"/>
      <c r="F24" s="188"/>
      <c r="G24" s="183"/>
      <c r="H24" s="184"/>
    </row>
    <row r="25" spans="1:9" s="170" customFormat="1" ht="15" customHeight="1">
      <c r="A25" s="167"/>
      <c r="B25" s="168"/>
      <c r="C25" s="169"/>
      <c r="D25" s="181"/>
      <c r="E25" s="181"/>
      <c r="F25" s="185" t="s">
        <v>247</v>
      </c>
      <c r="G25" s="190" t="s">
        <v>1907</v>
      </c>
      <c r="H25" s="187"/>
    </row>
    <row r="26" spans="1:9" s="170" customFormat="1" ht="3" customHeight="1">
      <c r="A26" s="167"/>
      <c r="B26" s="168"/>
      <c r="C26" s="169"/>
      <c r="D26" s="181"/>
      <c r="E26" s="181"/>
      <c r="F26" s="188"/>
      <c r="G26" s="183"/>
      <c r="H26" s="184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199" t="s">
        <v>1161</v>
      </c>
      <c r="H29" s="117"/>
      <c r="I29" s="113"/>
    </row>
    <row r="30" spans="1:9" s="170" customFormat="1" ht="3" customHeight="1">
      <c r="A30" s="167"/>
      <c r="B30" s="168"/>
      <c r="C30" s="169"/>
      <c r="D30" s="181"/>
      <c r="E30" s="181"/>
      <c r="F30" s="188"/>
      <c r="G30" s="183"/>
      <c r="H30" s="184"/>
    </row>
    <row r="31" spans="1:9" s="170" customFormat="1" ht="15" customHeight="1">
      <c r="A31" s="167"/>
      <c r="B31" s="168"/>
      <c r="C31" s="169"/>
      <c r="D31" s="181"/>
      <c r="E31" s="181"/>
      <c r="F31" s="185" t="s">
        <v>403</v>
      </c>
      <c r="G31" s="217" t="s">
        <v>229</v>
      </c>
      <c r="H31" s="187"/>
    </row>
    <row r="32" spans="1:9" s="170" customFormat="1" ht="3" customHeight="1">
      <c r="A32" s="167"/>
      <c r="B32" s="168"/>
      <c r="C32" s="169"/>
      <c r="D32" s="181"/>
      <c r="E32" s="181"/>
      <c r="F32" s="188"/>
      <c r="G32" s="183"/>
      <c r="H32" s="184"/>
    </row>
    <row r="33" spans="1:9" s="170" customFormat="1" ht="15" customHeight="1">
      <c r="A33" s="167"/>
      <c r="B33" s="168"/>
      <c r="C33" s="169"/>
      <c r="D33" s="181"/>
      <c r="E33" s="181"/>
      <c r="F33" s="185" t="s">
        <v>404</v>
      </c>
      <c r="G33" s="217" t="s">
        <v>229</v>
      </c>
      <c r="H33" s="187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2" t="s">
        <v>1908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2" t="s">
        <v>1908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2" t="s">
        <v>1909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3" t="s">
        <v>1910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2" t="s">
        <v>1911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3" t="s">
        <v>1912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2" t="s">
        <v>1913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2" t="s">
        <v>1914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3" t="s">
        <v>1910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2" t="s">
        <v>1915</v>
      </c>
      <c r="H47" s="117"/>
      <c r="I47" s="124"/>
    </row>
    <row r="48" spans="1:9" s="170" customFormat="1" ht="3" hidden="1" customHeight="1">
      <c r="A48" s="167"/>
      <c r="B48" s="168"/>
      <c r="C48" s="169"/>
      <c r="D48" s="181"/>
      <c r="E48" s="181"/>
      <c r="F48" s="182"/>
      <c r="G48" s="183"/>
      <c r="H48" s="184"/>
    </row>
    <row r="49" spans="1:9" s="170" customFormat="1" ht="21" hidden="1" customHeight="1">
      <c r="A49" s="191"/>
      <c r="B49" s="192"/>
      <c r="C49" s="169"/>
      <c r="D49" s="193"/>
      <c r="E49" s="193"/>
      <c r="F49" s="194" t="s">
        <v>248</v>
      </c>
      <c r="G49" s="195" t="s">
        <v>249</v>
      </c>
      <c r="H49" s="184"/>
    </row>
    <row r="50" spans="1:9" ht="3.75" customHeight="1">
      <c r="D50" s="93"/>
      <c r="E50" s="93"/>
      <c r="F50" s="93"/>
      <c r="G50" s="94"/>
      <c r="H50" s="125"/>
      <c r="I50" s="92"/>
    </row>
    <row r="51" spans="1:9" hidden="1"/>
    <row r="52" spans="1:9" hidden="1"/>
    <row r="53" spans="1:9" hidden="1"/>
    <row r="54" spans="1:9" hidden="1"/>
    <row r="55" spans="1:9" ht="11.25" hidden="1" customHeight="1"/>
    <row r="56" spans="1:9" s="170" customFormat="1" ht="0.75" customHeight="1">
      <c r="A56" s="167"/>
      <c r="B56" s="168"/>
      <c r="C56" s="169"/>
      <c r="E56" s="171" t="s">
        <v>1941</v>
      </c>
      <c r="F56" s="171"/>
      <c r="G56" s="172"/>
      <c r="H56" s="173"/>
    </row>
    <row r="57" spans="1:9" s="170" customFormat="1" hidden="1">
      <c r="A57" s="167"/>
      <c r="B57" s="168"/>
      <c r="C57" s="169"/>
      <c r="E57" s="174" t="s">
        <v>1962</v>
      </c>
      <c r="F57" s="174"/>
      <c r="G57" s="175"/>
      <c r="H57" s="173"/>
    </row>
    <row r="58" spans="1:9" ht="6" hidden="1" customHeight="1"/>
    <row r="59" spans="1:9" s="170" customFormat="1" ht="19.5" hidden="1" customHeight="1">
      <c r="A59" s="167"/>
      <c r="B59" s="168"/>
      <c r="C59" s="169"/>
      <c r="F59" s="196" t="s">
        <v>219</v>
      </c>
      <c r="G59" s="266" t="s">
        <v>228</v>
      </c>
      <c r="H59" s="173"/>
    </row>
    <row r="60" spans="1:9" s="170" customFormat="1" ht="19.5" hidden="1" customHeight="1">
      <c r="A60" s="167"/>
      <c r="B60" s="168"/>
      <c r="C60" s="169"/>
      <c r="F60" s="196" t="s">
        <v>220</v>
      </c>
      <c r="G60" s="267"/>
      <c r="H60" s="173"/>
    </row>
  </sheetData>
  <sheetProtection password="9154" sheet="1" objects="1" scenarios="1" formatColumns="0" formatRows="0" autoFilter="0"/>
  <dataConsolidate leftLabels="1" link="1"/>
  <mergeCells count="1">
    <mergeCell ref="E8:G8"/>
  </mergeCells>
  <phoneticPr fontId="0" type="noConversion"/>
  <dataValidations count="13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  <dataValidation allowBlank="1" showInputMessage="1" errorTitle="Ошибка" promptTitle="Ввод" prompt="Необходимо ввести ссылку на обосновывающие материалы в формате: &quot;https://portal.eias.ru/Portal/DownloadPage.aspx?type=12&amp;guid=????????-????-????-????-????????????&quot; (смотри раздел &quot;Методология заполнения&quot; листа &quot;Инструкция&quot;)" sqref="G60"/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opLeftCell="C7" zoomScaleNormal="10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K37" sqref="K37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4"/>
      <c r="T1" s="214"/>
      <c r="U1" s="214"/>
      <c r="V1" s="214"/>
      <c r="Y1" s="214"/>
      <c r="AN1" s="214"/>
      <c r="AO1" s="214"/>
      <c r="AP1" s="214"/>
      <c r="BC1" s="214"/>
      <c r="BD1" s="214"/>
      <c r="BF1" s="214"/>
      <c r="BI1" s="214"/>
      <c r="BJ1" s="214"/>
      <c r="BX1" s="214"/>
      <c r="BY1" s="214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302" t="s">
        <v>192</v>
      </c>
      <c r="E8" s="30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59" t="str">
        <f>IF(org="","Не определено",org)</f>
        <v>ООО "ПримЭнерго"</v>
      </c>
      <c r="E9" s="259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4" t="s">
        <v>155</v>
      </c>
    </row>
    <row r="11" spans="1:77" ht="15" customHeight="1">
      <c r="C11" s="58"/>
      <c r="D11" s="303" t="s">
        <v>176</v>
      </c>
      <c r="E11" s="308" t="s">
        <v>193</v>
      </c>
      <c r="F11" s="308" t="s">
        <v>156</v>
      </c>
      <c r="G11" s="308" t="s">
        <v>194</v>
      </c>
      <c r="H11" s="308" t="s">
        <v>195</v>
      </c>
      <c r="I11" s="308"/>
      <c r="J11" s="308"/>
      <c r="K11" s="310"/>
      <c r="L11" s="73"/>
    </row>
    <row r="12" spans="1:77" ht="15" customHeight="1">
      <c r="C12" s="58"/>
      <c r="D12" s="304"/>
      <c r="E12" s="309"/>
      <c r="F12" s="309"/>
      <c r="G12" s="309"/>
      <c r="H12" s="240" t="s">
        <v>157</v>
      </c>
      <c r="I12" s="240" t="s">
        <v>158</v>
      </c>
      <c r="J12" s="240" t="s">
        <v>159</v>
      </c>
      <c r="K12" s="241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5" t="s">
        <v>265</v>
      </c>
      <c r="E14" s="306"/>
      <c r="F14" s="306"/>
      <c r="G14" s="306"/>
      <c r="H14" s="306"/>
      <c r="I14" s="306"/>
      <c r="J14" s="306"/>
      <c r="K14" s="307"/>
      <c r="L14" s="75"/>
    </row>
    <row r="15" spans="1:77" s="63" customFormat="1" ht="15" customHeight="1">
      <c r="C15" s="74"/>
      <c r="D15" s="247" t="s">
        <v>441</v>
      </c>
      <c r="E15" s="228" t="s">
        <v>569</v>
      </c>
      <c r="F15" s="76">
        <v>10</v>
      </c>
      <c r="G15" s="230">
        <f>SUM(H15:K15)</f>
        <v>966.83299999999997</v>
      </c>
      <c r="H15" s="230">
        <f>H16+H17+H20+H23</f>
        <v>0</v>
      </c>
      <c r="I15" s="230">
        <f>I16+I17+I20+I23</f>
        <v>0</v>
      </c>
      <c r="J15" s="230">
        <f>J16+J17+J20+J23</f>
        <v>966.83299999999997</v>
      </c>
      <c r="K15" s="230">
        <f>K16+K17+K20+K23</f>
        <v>0</v>
      </c>
      <c r="L15" s="75"/>
      <c r="M15" s="152"/>
      <c r="P15" s="256">
        <v>10</v>
      </c>
    </row>
    <row r="16" spans="1:77" s="63" customFormat="1" ht="15" customHeight="1">
      <c r="C16" s="74"/>
      <c r="D16" s="247" t="s">
        <v>442</v>
      </c>
      <c r="E16" s="201" t="s">
        <v>275</v>
      </c>
      <c r="F16" s="76">
        <v>20</v>
      </c>
      <c r="G16" s="230">
        <f t="shared" ref="G16:G131" si="0">SUM(H16:K16)</f>
        <v>0</v>
      </c>
      <c r="H16" s="231"/>
      <c r="I16" s="231"/>
      <c r="J16" s="231"/>
      <c r="K16" s="231"/>
      <c r="L16" s="75"/>
      <c r="M16" s="152"/>
      <c r="P16" s="256">
        <v>20</v>
      </c>
    </row>
    <row r="17" spans="3:16" s="63" customFormat="1" ht="15" customHeight="1">
      <c r="C17" s="74"/>
      <c r="D17" s="247" t="s">
        <v>443</v>
      </c>
      <c r="E17" s="202" t="s">
        <v>570</v>
      </c>
      <c r="F17" s="76">
        <v>30</v>
      </c>
      <c r="G17" s="230">
        <f t="shared" si="0"/>
        <v>0</v>
      </c>
      <c r="H17" s="230">
        <f>SUM(H18:H19)</f>
        <v>0</v>
      </c>
      <c r="I17" s="230">
        <f>SUM(I18:I19)</f>
        <v>0</v>
      </c>
      <c r="J17" s="230">
        <f>SUM(J18:J19)</f>
        <v>0</v>
      </c>
      <c r="K17" s="230">
        <f>SUM(K18:K19)</f>
        <v>0</v>
      </c>
      <c r="L17" s="75"/>
      <c r="M17" s="152"/>
      <c r="P17" s="256">
        <v>30</v>
      </c>
    </row>
    <row r="18" spans="3:16" s="63" customFormat="1" ht="12.75" hidden="1">
      <c r="C18" s="74"/>
      <c r="D18" s="254" t="s">
        <v>551</v>
      </c>
      <c r="E18" s="253"/>
      <c r="F18" s="222" t="s">
        <v>401</v>
      </c>
      <c r="G18" s="210"/>
      <c r="H18" s="210"/>
      <c r="I18" s="210"/>
      <c r="J18" s="210"/>
      <c r="K18" s="210"/>
      <c r="L18" s="75"/>
      <c r="M18" s="152"/>
      <c r="P18" s="256"/>
    </row>
    <row r="19" spans="3:16" s="63" customFormat="1" ht="15" customHeight="1">
      <c r="C19" s="74"/>
      <c r="D19" s="249"/>
      <c r="E19" s="245" t="s">
        <v>399</v>
      </c>
      <c r="F19" s="208"/>
      <c r="G19" s="208"/>
      <c r="H19" s="208"/>
      <c r="I19" s="208"/>
      <c r="J19" s="208"/>
      <c r="K19" s="209"/>
      <c r="L19" s="75"/>
      <c r="M19" s="152"/>
      <c r="P19" s="257"/>
    </row>
    <row r="20" spans="3:16" s="63" customFormat="1" ht="15" customHeight="1">
      <c r="C20" s="74"/>
      <c r="D20" s="247" t="s">
        <v>444</v>
      </c>
      <c r="E20" s="202" t="s">
        <v>571</v>
      </c>
      <c r="F20" s="203" t="s">
        <v>276</v>
      </c>
      <c r="G20" s="230">
        <f t="shared" si="0"/>
        <v>0</v>
      </c>
      <c r="H20" s="230">
        <f>SUM(H21:H22)</f>
        <v>0</v>
      </c>
      <c r="I20" s="230">
        <f>SUM(I21:I22)</f>
        <v>0</v>
      </c>
      <c r="J20" s="230">
        <f>SUM(J21:J22)</f>
        <v>0</v>
      </c>
      <c r="K20" s="230">
        <f>SUM(K21:K22)</f>
        <v>0</v>
      </c>
      <c r="L20" s="75"/>
      <c r="M20" s="152"/>
      <c r="P20" s="257"/>
    </row>
    <row r="21" spans="3:16" s="63" customFormat="1" ht="12.75" hidden="1">
      <c r="C21" s="74"/>
      <c r="D21" s="254" t="s">
        <v>552</v>
      </c>
      <c r="E21" s="253"/>
      <c r="F21" s="222" t="s">
        <v>276</v>
      </c>
      <c r="G21" s="210"/>
      <c r="H21" s="210"/>
      <c r="I21" s="210"/>
      <c r="J21" s="210"/>
      <c r="K21" s="210"/>
      <c r="L21" s="75"/>
      <c r="M21" s="152"/>
      <c r="P21" s="256"/>
    </row>
    <row r="22" spans="3:16" s="63" customFormat="1" ht="15" customHeight="1">
      <c r="C22" s="74"/>
      <c r="D22" s="249"/>
      <c r="E22" s="245" t="s">
        <v>399</v>
      </c>
      <c r="F22" s="208"/>
      <c r="G22" s="208"/>
      <c r="H22" s="208"/>
      <c r="I22" s="208"/>
      <c r="J22" s="208"/>
      <c r="K22" s="209"/>
      <c r="L22" s="75"/>
      <c r="M22" s="152"/>
      <c r="P22" s="257"/>
    </row>
    <row r="23" spans="3:16" s="63" customFormat="1" ht="15" customHeight="1">
      <c r="C23" s="74"/>
      <c r="D23" s="247" t="s">
        <v>445</v>
      </c>
      <c r="E23" s="202" t="s">
        <v>572</v>
      </c>
      <c r="F23" s="203" t="s">
        <v>277</v>
      </c>
      <c r="G23" s="230">
        <f t="shared" si="0"/>
        <v>966.83299999999997</v>
      </c>
      <c r="H23" s="230">
        <f>SUM(H24:H26)</f>
        <v>0</v>
      </c>
      <c r="I23" s="230">
        <f>SUM(I24:I26)</f>
        <v>0</v>
      </c>
      <c r="J23" s="230">
        <f>SUM(J24:J26)</f>
        <v>966.83299999999997</v>
      </c>
      <c r="K23" s="230">
        <f>SUM(K24:K26)</f>
        <v>0</v>
      </c>
      <c r="L23" s="75"/>
      <c r="M23" s="152"/>
      <c r="P23" s="256">
        <v>40</v>
      </c>
    </row>
    <row r="24" spans="3:16" s="63" customFormat="1" ht="12.75" hidden="1">
      <c r="C24" s="74"/>
      <c r="D24" s="254" t="s">
        <v>553</v>
      </c>
      <c r="E24" s="253"/>
      <c r="F24" s="222" t="s">
        <v>277</v>
      </c>
      <c r="G24" s="210"/>
      <c r="H24" s="210"/>
      <c r="I24" s="210"/>
      <c r="J24" s="210"/>
      <c r="K24" s="210"/>
      <c r="L24" s="75"/>
      <c r="M24" s="152"/>
      <c r="P24" s="256"/>
    </row>
    <row r="25" spans="3:16" s="63" customFormat="1" ht="15" customHeight="1">
      <c r="C25" s="264" t="s">
        <v>0</v>
      </c>
      <c r="D25" s="255" t="s">
        <v>1918</v>
      </c>
      <c r="E25" s="220" t="s">
        <v>1903</v>
      </c>
      <c r="F25" s="216">
        <v>431</v>
      </c>
      <c r="G25" s="236">
        <f>SUM(H25:K25)</f>
        <v>966.83299999999997</v>
      </c>
      <c r="H25" s="237"/>
      <c r="I25" s="237"/>
      <c r="J25" s="237">
        <v>966.83299999999997</v>
      </c>
      <c r="K25" s="238"/>
      <c r="L25" s="75"/>
      <c r="M25" s="223" t="s">
        <v>1904</v>
      </c>
      <c r="N25" s="224" t="s">
        <v>1905</v>
      </c>
      <c r="O25" s="224" t="s">
        <v>1902</v>
      </c>
    </row>
    <row r="26" spans="3:16" s="63" customFormat="1" ht="15" customHeight="1">
      <c r="C26" s="74"/>
      <c r="D26" s="249"/>
      <c r="E26" s="245" t="s">
        <v>399</v>
      </c>
      <c r="F26" s="208"/>
      <c r="G26" s="208"/>
      <c r="H26" s="208"/>
      <c r="I26" s="208"/>
      <c r="J26" s="208"/>
      <c r="K26" s="209"/>
      <c r="L26" s="75"/>
      <c r="M26" s="152"/>
      <c r="P26" s="256"/>
    </row>
    <row r="27" spans="3:16" s="63" customFormat="1" ht="15" customHeight="1">
      <c r="C27" s="74"/>
      <c r="D27" s="247" t="s">
        <v>446</v>
      </c>
      <c r="E27" s="228" t="s">
        <v>196</v>
      </c>
      <c r="F27" s="203" t="s">
        <v>278</v>
      </c>
      <c r="G27" s="230">
        <f t="shared" si="0"/>
        <v>467.40499999999997</v>
      </c>
      <c r="H27" s="230">
        <f>H29+H30+H31</f>
        <v>0</v>
      </c>
      <c r="I27" s="230">
        <f>I28+I30+I31</f>
        <v>0</v>
      </c>
      <c r="J27" s="230">
        <f>J28+J29+J31</f>
        <v>0</v>
      </c>
      <c r="K27" s="230">
        <f>K28+K29+K30</f>
        <v>467.40499999999997</v>
      </c>
      <c r="L27" s="75"/>
      <c r="M27" s="152"/>
      <c r="P27" s="256">
        <v>50</v>
      </c>
    </row>
    <row r="28" spans="3:16" s="63" customFormat="1" ht="15" customHeight="1">
      <c r="C28" s="74"/>
      <c r="D28" s="247" t="s">
        <v>447</v>
      </c>
      <c r="E28" s="201" t="s">
        <v>157</v>
      </c>
      <c r="F28" s="203" t="s">
        <v>279</v>
      </c>
      <c r="G28" s="230">
        <f t="shared" si="0"/>
        <v>0</v>
      </c>
      <c r="H28" s="205"/>
      <c r="I28" s="231"/>
      <c r="J28" s="231"/>
      <c r="K28" s="231"/>
      <c r="L28" s="75"/>
      <c r="M28" s="152"/>
      <c r="P28" s="256">
        <v>60</v>
      </c>
    </row>
    <row r="29" spans="3:16" s="63" customFormat="1" ht="15" customHeight="1">
      <c r="C29" s="74"/>
      <c r="D29" s="247" t="s">
        <v>448</v>
      </c>
      <c r="E29" s="201" t="s">
        <v>158</v>
      </c>
      <c r="F29" s="203" t="s">
        <v>280</v>
      </c>
      <c r="G29" s="230">
        <f t="shared" si="0"/>
        <v>0</v>
      </c>
      <c r="H29" s="231"/>
      <c r="I29" s="205"/>
      <c r="J29" s="231"/>
      <c r="K29" s="231"/>
      <c r="L29" s="75"/>
      <c r="M29" s="152"/>
      <c r="P29" s="256">
        <v>70</v>
      </c>
    </row>
    <row r="30" spans="3:16" s="63" customFormat="1" ht="15" customHeight="1">
      <c r="C30" s="74"/>
      <c r="D30" s="247" t="s">
        <v>449</v>
      </c>
      <c r="E30" s="201" t="s">
        <v>159</v>
      </c>
      <c r="F30" s="203" t="s">
        <v>281</v>
      </c>
      <c r="G30" s="230">
        <f t="shared" si="0"/>
        <v>467.40499999999997</v>
      </c>
      <c r="H30" s="231"/>
      <c r="I30" s="231"/>
      <c r="J30" s="205"/>
      <c r="K30" s="231">
        <v>467.40499999999997</v>
      </c>
      <c r="L30" s="75"/>
      <c r="M30" s="152"/>
      <c r="P30" s="256">
        <v>80</v>
      </c>
    </row>
    <row r="31" spans="3:16" s="63" customFormat="1" ht="15" customHeight="1">
      <c r="C31" s="74"/>
      <c r="D31" s="247" t="s">
        <v>450</v>
      </c>
      <c r="E31" s="201" t="s">
        <v>197</v>
      </c>
      <c r="F31" s="203" t="s">
        <v>282</v>
      </c>
      <c r="G31" s="230">
        <f t="shared" si="0"/>
        <v>0</v>
      </c>
      <c r="H31" s="231"/>
      <c r="I31" s="231"/>
      <c r="J31" s="231"/>
      <c r="K31" s="205"/>
      <c r="L31" s="75"/>
      <c r="M31" s="152"/>
      <c r="P31" s="256">
        <v>90</v>
      </c>
    </row>
    <row r="32" spans="3:16" s="63" customFormat="1" ht="15" customHeight="1">
      <c r="C32" s="74"/>
      <c r="D32" s="247" t="s">
        <v>451</v>
      </c>
      <c r="E32" s="229" t="s">
        <v>200</v>
      </c>
      <c r="F32" s="203" t="s">
        <v>283</v>
      </c>
      <c r="G32" s="230">
        <f t="shared" si="0"/>
        <v>0</v>
      </c>
      <c r="H32" s="231"/>
      <c r="I32" s="231"/>
      <c r="J32" s="231"/>
      <c r="K32" s="231"/>
      <c r="L32" s="75"/>
      <c r="M32" s="152"/>
      <c r="P32" s="256"/>
    </row>
    <row r="33" spans="3:16" s="63" customFormat="1" ht="15" customHeight="1">
      <c r="C33" s="74"/>
      <c r="D33" s="247" t="s">
        <v>452</v>
      </c>
      <c r="E33" s="228" t="s">
        <v>573</v>
      </c>
      <c r="F33" s="250" t="s">
        <v>284</v>
      </c>
      <c r="G33" s="230">
        <f t="shared" si="0"/>
        <v>908.15989999999999</v>
      </c>
      <c r="H33" s="230">
        <f>H34+H36+H39+H42</f>
        <v>0</v>
      </c>
      <c r="I33" s="230">
        <f>I34+I36+I39+I42</f>
        <v>0</v>
      </c>
      <c r="J33" s="230">
        <f>J34+J36+J39+J42</f>
        <v>440.755</v>
      </c>
      <c r="K33" s="230">
        <f>K34+K36+K39+K42</f>
        <v>467.4049</v>
      </c>
      <c r="L33" s="75"/>
      <c r="M33" s="152"/>
      <c r="P33" s="256">
        <v>100</v>
      </c>
    </row>
    <row r="34" spans="3:16" s="63" customFormat="1" ht="22.5">
      <c r="C34" s="74"/>
      <c r="D34" s="247" t="s">
        <v>453</v>
      </c>
      <c r="E34" s="202" t="s">
        <v>574</v>
      </c>
      <c r="F34" s="203" t="s">
        <v>285</v>
      </c>
      <c r="G34" s="230">
        <f t="shared" si="0"/>
        <v>0</v>
      </c>
      <c r="H34" s="231"/>
      <c r="I34" s="231"/>
      <c r="J34" s="231"/>
      <c r="K34" s="231"/>
      <c r="L34" s="75"/>
      <c r="M34" s="152"/>
      <c r="P34" s="256"/>
    </row>
    <row r="35" spans="3:16" s="63" customFormat="1" ht="15" customHeight="1">
      <c r="C35" s="74"/>
      <c r="D35" s="247" t="s">
        <v>557</v>
      </c>
      <c r="E35" s="204" t="s">
        <v>547</v>
      </c>
      <c r="F35" s="203" t="s">
        <v>288</v>
      </c>
      <c r="G35" s="230">
        <f t="shared" si="0"/>
        <v>0</v>
      </c>
      <c r="H35" s="231"/>
      <c r="I35" s="231"/>
      <c r="J35" s="231"/>
      <c r="K35" s="231"/>
      <c r="L35" s="75"/>
      <c r="M35" s="152"/>
      <c r="P35" s="256"/>
    </row>
    <row r="36" spans="3:16" s="63" customFormat="1" ht="15" customHeight="1">
      <c r="C36" s="74"/>
      <c r="D36" s="247" t="s">
        <v>454</v>
      </c>
      <c r="E36" s="202" t="s">
        <v>286</v>
      </c>
      <c r="F36" s="203" t="s">
        <v>289</v>
      </c>
      <c r="G36" s="230">
        <f t="shared" si="0"/>
        <v>502.23390000000001</v>
      </c>
      <c r="H36" s="231"/>
      <c r="I36" s="231"/>
      <c r="J36" s="231">
        <v>440.755</v>
      </c>
      <c r="K36" s="231">
        <v>61.478900000000003</v>
      </c>
      <c r="L36" s="75"/>
      <c r="M36" s="152"/>
      <c r="P36" s="256"/>
    </row>
    <row r="37" spans="3:16" s="63" customFormat="1" ht="15" customHeight="1">
      <c r="C37" s="74"/>
      <c r="D37" s="247" t="s">
        <v>558</v>
      </c>
      <c r="E37" s="204" t="s">
        <v>575</v>
      </c>
      <c r="F37" s="203" t="s">
        <v>290</v>
      </c>
      <c r="G37" s="230">
        <f t="shared" si="0"/>
        <v>0</v>
      </c>
      <c r="H37" s="231"/>
      <c r="I37" s="231"/>
      <c r="J37" s="231"/>
      <c r="K37" s="231"/>
      <c r="L37" s="75"/>
      <c r="M37" s="152"/>
      <c r="P37" s="256"/>
    </row>
    <row r="38" spans="3:16" s="63" customFormat="1" ht="15" customHeight="1">
      <c r="C38" s="74"/>
      <c r="D38" s="247" t="s">
        <v>559</v>
      </c>
      <c r="E38" s="206" t="s">
        <v>547</v>
      </c>
      <c r="F38" s="203" t="s">
        <v>291</v>
      </c>
      <c r="G38" s="230">
        <f t="shared" si="0"/>
        <v>0</v>
      </c>
      <c r="H38" s="231"/>
      <c r="I38" s="231"/>
      <c r="J38" s="231"/>
      <c r="K38" s="231"/>
      <c r="L38" s="75"/>
      <c r="M38" s="152"/>
      <c r="P38" s="256"/>
    </row>
    <row r="39" spans="3:16" s="63" customFormat="1" ht="15" customHeight="1">
      <c r="C39" s="74"/>
      <c r="D39" s="247" t="s">
        <v>455</v>
      </c>
      <c r="E39" s="202" t="s">
        <v>576</v>
      </c>
      <c r="F39" s="203" t="s">
        <v>292</v>
      </c>
      <c r="G39" s="230">
        <f t="shared" si="0"/>
        <v>0</v>
      </c>
      <c r="H39" s="230">
        <f>SUM(H40:H41)</f>
        <v>0</v>
      </c>
      <c r="I39" s="230">
        <f>SUM(I40:I41)</f>
        <v>0</v>
      </c>
      <c r="J39" s="230">
        <f>SUM(J40:J41)</f>
        <v>0</v>
      </c>
      <c r="K39" s="230">
        <f>SUM(K40:K41)</f>
        <v>0</v>
      </c>
      <c r="L39" s="75"/>
      <c r="M39" s="152"/>
      <c r="P39" s="256"/>
    </row>
    <row r="40" spans="3:16" s="63" customFormat="1" ht="12.75" hidden="1">
      <c r="C40" s="74"/>
      <c r="D40" s="254" t="s">
        <v>567</v>
      </c>
      <c r="E40" s="253"/>
      <c r="F40" s="222" t="s">
        <v>292</v>
      </c>
      <c r="G40" s="210"/>
      <c r="H40" s="210"/>
      <c r="I40" s="210"/>
      <c r="J40" s="210"/>
      <c r="K40" s="210"/>
      <c r="L40" s="75"/>
      <c r="M40" s="152"/>
      <c r="P40" s="256"/>
    </row>
    <row r="41" spans="3:16" s="63" customFormat="1" ht="15" customHeight="1">
      <c r="C41" s="74"/>
      <c r="D41" s="211"/>
      <c r="E41" s="245" t="s">
        <v>399</v>
      </c>
      <c r="F41" s="208"/>
      <c r="G41" s="208"/>
      <c r="H41" s="208"/>
      <c r="I41" s="208"/>
      <c r="J41" s="208"/>
      <c r="K41" s="209"/>
      <c r="L41" s="75"/>
      <c r="M41" s="152"/>
      <c r="P41" s="256"/>
    </row>
    <row r="42" spans="3:16" s="63" customFormat="1" ht="15" customHeight="1">
      <c r="C42" s="74"/>
      <c r="D42" s="247" t="s">
        <v>456</v>
      </c>
      <c r="E42" s="246" t="s">
        <v>548</v>
      </c>
      <c r="F42" s="203" t="s">
        <v>293</v>
      </c>
      <c r="G42" s="230">
        <f t="shared" si="0"/>
        <v>405.92599999999999</v>
      </c>
      <c r="H42" s="231"/>
      <c r="I42" s="231"/>
      <c r="J42" s="231"/>
      <c r="K42" s="231">
        <v>405.92599999999999</v>
      </c>
      <c r="L42" s="75"/>
      <c r="M42" s="152"/>
      <c r="P42" s="256">
        <v>120</v>
      </c>
    </row>
    <row r="43" spans="3:16" s="63" customFormat="1" ht="15" customHeight="1">
      <c r="C43" s="74"/>
      <c r="D43" s="247" t="s">
        <v>457</v>
      </c>
      <c r="E43" s="228" t="s">
        <v>198</v>
      </c>
      <c r="F43" s="203" t="s">
        <v>294</v>
      </c>
      <c r="G43" s="230">
        <f t="shared" si="0"/>
        <v>451.68599999999998</v>
      </c>
      <c r="H43" s="231"/>
      <c r="I43" s="231"/>
      <c r="J43" s="231">
        <v>451.68599999999998</v>
      </c>
      <c r="K43" s="231"/>
      <c r="L43" s="75"/>
      <c r="M43" s="152"/>
      <c r="P43" s="256">
        <v>150</v>
      </c>
    </row>
    <row r="44" spans="3:16" s="63" customFormat="1" ht="15" customHeight="1">
      <c r="C44" s="74"/>
      <c r="D44" s="247" t="s">
        <v>458</v>
      </c>
      <c r="E44" s="228" t="s">
        <v>199</v>
      </c>
      <c r="F44" s="203" t="s">
        <v>295</v>
      </c>
      <c r="G44" s="230">
        <f t="shared" si="0"/>
        <v>0</v>
      </c>
      <c r="H44" s="231"/>
      <c r="I44" s="231"/>
      <c r="J44" s="231"/>
      <c r="K44" s="231"/>
      <c r="L44" s="75"/>
      <c r="M44" s="152"/>
      <c r="P44" s="256">
        <v>160</v>
      </c>
    </row>
    <row r="45" spans="3:16" s="63" customFormat="1" ht="15" customHeight="1">
      <c r="C45" s="74"/>
      <c r="D45" s="247" t="s">
        <v>459</v>
      </c>
      <c r="E45" s="228" t="s">
        <v>201</v>
      </c>
      <c r="F45" s="203" t="s">
        <v>296</v>
      </c>
      <c r="G45" s="230">
        <f t="shared" si="0"/>
        <v>0</v>
      </c>
      <c r="H45" s="231"/>
      <c r="I45" s="231"/>
      <c r="J45" s="231"/>
      <c r="K45" s="231"/>
      <c r="L45" s="75"/>
      <c r="M45" s="152"/>
      <c r="P45" s="256">
        <v>180</v>
      </c>
    </row>
    <row r="46" spans="3:16" s="63" customFormat="1" ht="15" customHeight="1">
      <c r="C46" s="74"/>
      <c r="D46" s="247" t="s">
        <v>460</v>
      </c>
      <c r="E46" s="228" t="s">
        <v>544</v>
      </c>
      <c r="F46" s="203" t="s">
        <v>297</v>
      </c>
      <c r="G46" s="230">
        <f t="shared" si="0"/>
        <v>59.795999999999999</v>
      </c>
      <c r="H46" s="231"/>
      <c r="I46" s="231">
        <v>1.123</v>
      </c>
      <c r="J46" s="231">
        <v>58.673000000000002</v>
      </c>
      <c r="K46" s="231">
        <v>0</v>
      </c>
      <c r="L46" s="75"/>
      <c r="M46" s="152"/>
      <c r="P46" s="256">
        <v>190</v>
      </c>
    </row>
    <row r="47" spans="3:16" s="63" customFormat="1" ht="15" customHeight="1">
      <c r="C47" s="74"/>
      <c r="D47" s="247" t="s">
        <v>461</v>
      </c>
      <c r="E47" s="202" t="s">
        <v>545</v>
      </c>
      <c r="F47" s="203" t="s">
        <v>299</v>
      </c>
      <c r="G47" s="230">
        <f t="shared" si="0"/>
        <v>0</v>
      </c>
      <c r="H47" s="231"/>
      <c r="I47" s="231"/>
      <c r="J47" s="231"/>
      <c r="K47" s="231"/>
      <c r="L47" s="75"/>
      <c r="M47" s="152"/>
      <c r="P47" s="256">
        <v>200</v>
      </c>
    </row>
    <row r="48" spans="3:16" s="63" customFormat="1" ht="15" customHeight="1">
      <c r="C48" s="74"/>
      <c r="D48" s="247" t="s">
        <v>546</v>
      </c>
      <c r="E48" s="228" t="s">
        <v>488</v>
      </c>
      <c r="F48" s="203" t="s">
        <v>300</v>
      </c>
      <c r="G48" s="230">
        <f t="shared" si="0"/>
        <v>0</v>
      </c>
      <c r="H48" s="231"/>
      <c r="I48" s="231"/>
      <c r="J48" s="231"/>
      <c r="K48" s="231"/>
      <c r="L48" s="75"/>
      <c r="M48" s="152"/>
      <c r="P48" s="257"/>
    </row>
    <row r="49" spans="3:16" s="63" customFormat="1" ht="22.5">
      <c r="C49" s="74"/>
      <c r="D49" s="247" t="s">
        <v>462</v>
      </c>
      <c r="E49" s="229" t="s">
        <v>301</v>
      </c>
      <c r="F49" s="203" t="s">
        <v>302</v>
      </c>
      <c r="G49" s="230">
        <f t="shared" si="0"/>
        <v>59.795999999999999</v>
      </c>
      <c r="H49" s="230">
        <f>H46-H48</f>
        <v>0</v>
      </c>
      <c r="I49" s="230">
        <f>I46-I48</f>
        <v>1.123</v>
      </c>
      <c r="J49" s="230">
        <f>J46-J48</f>
        <v>58.673000000000002</v>
      </c>
      <c r="K49" s="230">
        <f>K46-K48</f>
        <v>0</v>
      </c>
      <c r="L49" s="75"/>
      <c r="M49" s="152"/>
      <c r="P49" s="257"/>
    </row>
    <row r="50" spans="3:16" s="63" customFormat="1" ht="15" customHeight="1">
      <c r="C50" s="74"/>
      <c r="D50" s="247" t="s">
        <v>463</v>
      </c>
      <c r="E50" s="227" t="s">
        <v>202</v>
      </c>
      <c r="F50" s="203" t="s">
        <v>303</v>
      </c>
      <c r="G50" s="230">
        <f t="shared" si="0"/>
        <v>14.596099999999913</v>
      </c>
      <c r="H50" s="230">
        <f>(H15+H27+H32)-(H33+H43+H44+H45+H46)</f>
        <v>0</v>
      </c>
      <c r="I50" s="230">
        <f>(I15+I27+I32)-(I33+I43+I44+I45+I46)</f>
        <v>-1.123</v>
      </c>
      <c r="J50" s="230">
        <f>(J15+J27+J32)-(J33+J43+J44+J45+J46)</f>
        <v>15.718999999999937</v>
      </c>
      <c r="K50" s="230">
        <f>(K15+K27+K32)-(K33+K43+K44+K45+K46)</f>
        <v>9.9999999974897946E-5</v>
      </c>
      <c r="L50" s="75"/>
      <c r="M50" s="152"/>
      <c r="P50" s="256">
        <v>210</v>
      </c>
    </row>
    <row r="51" spans="3:16" s="63" customFormat="1" ht="15" customHeight="1">
      <c r="C51" s="74"/>
      <c r="D51" s="305" t="s">
        <v>266</v>
      </c>
      <c r="E51" s="306"/>
      <c r="F51" s="306"/>
      <c r="G51" s="306"/>
      <c r="H51" s="306"/>
      <c r="I51" s="306"/>
      <c r="J51" s="306"/>
      <c r="K51" s="307"/>
      <c r="L51" s="75"/>
      <c r="M51" s="152"/>
      <c r="P51" s="257"/>
    </row>
    <row r="52" spans="3:16" s="63" customFormat="1" ht="15" customHeight="1">
      <c r="C52" s="74"/>
      <c r="D52" s="247" t="s">
        <v>464</v>
      </c>
      <c r="E52" s="228" t="s">
        <v>569</v>
      </c>
      <c r="F52" s="203" t="s">
        <v>304</v>
      </c>
      <c r="G52" s="230">
        <f t="shared" si="0"/>
        <v>0</v>
      </c>
      <c r="H52" s="230">
        <f>H53+H54+H57+H60</f>
        <v>0</v>
      </c>
      <c r="I52" s="230">
        <f>I53+I54+I57+I60</f>
        <v>0</v>
      </c>
      <c r="J52" s="230">
        <f>J53+J54+J57+J60</f>
        <v>0</v>
      </c>
      <c r="K52" s="230">
        <f>K53+K54+K57+K60</f>
        <v>0</v>
      </c>
      <c r="L52" s="75"/>
      <c r="M52" s="152"/>
      <c r="P52" s="256">
        <v>300</v>
      </c>
    </row>
    <row r="53" spans="3:16" s="63" customFormat="1" ht="15" customHeight="1">
      <c r="C53" s="74"/>
      <c r="D53" s="247" t="s">
        <v>465</v>
      </c>
      <c r="E53" s="202" t="s">
        <v>275</v>
      </c>
      <c r="F53" s="203" t="s">
        <v>305</v>
      </c>
      <c r="G53" s="230">
        <f t="shared" si="0"/>
        <v>0</v>
      </c>
      <c r="H53" s="231"/>
      <c r="I53" s="231"/>
      <c r="J53" s="231"/>
      <c r="K53" s="231"/>
      <c r="L53" s="75"/>
      <c r="M53" s="152"/>
      <c r="P53" s="256">
        <v>310</v>
      </c>
    </row>
    <row r="54" spans="3:16" s="63" customFormat="1" ht="15" customHeight="1">
      <c r="C54" s="74"/>
      <c r="D54" s="247" t="s">
        <v>466</v>
      </c>
      <c r="E54" s="202" t="s">
        <v>570</v>
      </c>
      <c r="F54" s="203" t="s">
        <v>306</v>
      </c>
      <c r="G54" s="230">
        <f t="shared" si="0"/>
        <v>0</v>
      </c>
      <c r="H54" s="230">
        <f>SUM(H55:H56)</f>
        <v>0</v>
      </c>
      <c r="I54" s="230">
        <f>SUM(I55:I56)</f>
        <v>0</v>
      </c>
      <c r="J54" s="230">
        <f>SUM(J55:J56)</f>
        <v>0</v>
      </c>
      <c r="K54" s="230">
        <f>SUM(K55:K56)</f>
        <v>0</v>
      </c>
      <c r="L54" s="75"/>
      <c r="M54" s="152"/>
      <c r="P54" s="256">
        <v>320</v>
      </c>
    </row>
    <row r="55" spans="3:16" s="63" customFormat="1" ht="12.75" hidden="1">
      <c r="C55" s="74"/>
      <c r="D55" s="254" t="s">
        <v>554</v>
      </c>
      <c r="E55" s="253"/>
      <c r="F55" s="222" t="s">
        <v>306</v>
      </c>
      <c r="G55" s="210"/>
      <c r="H55" s="210"/>
      <c r="I55" s="210"/>
      <c r="J55" s="210"/>
      <c r="K55" s="210"/>
      <c r="L55" s="75"/>
      <c r="M55" s="152"/>
      <c r="P55" s="256"/>
    </row>
    <row r="56" spans="3:16" s="63" customFormat="1" ht="15" customHeight="1">
      <c r="C56" s="74"/>
      <c r="D56" s="249"/>
      <c r="E56" s="245" t="s">
        <v>399</v>
      </c>
      <c r="F56" s="208"/>
      <c r="G56" s="208"/>
      <c r="H56" s="208"/>
      <c r="I56" s="208"/>
      <c r="J56" s="208"/>
      <c r="K56" s="209"/>
      <c r="L56" s="75"/>
      <c r="M56" s="152"/>
      <c r="P56" s="256"/>
    </row>
    <row r="57" spans="3:16" s="63" customFormat="1" ht="15" customHeight="1">
      <c r="C57" s="74"/>
      <c r="D57" s="247" t="s">
        <v>467</v>
      </c>
      <c r="E57" s="202" t="s">
        <v>571</v>
      </c>
      <c r="F57" s="203" t="s">
        <v>307</v>
      </c>
      <c r="G57" s="230">
        <f t="shared" si="0"/>
        <v>0</v>
      </c>
      <c r="H57" s="230">
        <f>SUM(H58:H59)</f>
        <v>0</v>
      </c>
      <c r="I57" s="230">
        <f>SUM(I58:I59)</f>
        <v>0</v>
      </c>
      <c r="J57" s="230">
        <f>SUM(J58:J59)</f>
        <v>0</v>
      </c>
      <c r="K57" s="230">
        <f>SUM(K58:K59)</f>
        <v>0</v>
      </c>
      <c r="L57" s="75"/>
      <c r="M57" s="152"/>
      <c r="P57" s="256"/>
    </row>
    <row r="58" spans="3:16" s="63" customFormat="1" ht="12.75" hidden="1" customHeight="1">
      <c r="C58" s="74"/>
      <c r="D58" s="254" t="s">
        <v>555</v>
      </c>
      <c r="E58" s="253"/>
      <c r="F58" s="222" t="s">
        <v>307</v>
      </c>
      <c r="G58" s="210"/>
      <c r="H58" s="210"/>
      <c r="I58" s="210"/>
      <c r="J58" s="210"/>
      <c r="K58" s="210"/>
      <c r="L58" s="75"/>
      <c r="M58" s="152"/>
      <c r="P58" s="256"/>
    </row>
    <row r="59" spans="3:16" s="63" customFormat="1" ht="15" customHeight="1">
      <c r="C59" s="74"/>
      <c r="D59" s="249"/>
      <c r="E59" s="245" t="s">
        <v>399</v>
      </c>
      <c r="F59" s="208"/>
      <c r="G59" s="208"/>
      <c r="H59" s="208"/>
      <c r="I59" s="208"/>
      <c r="J59" s="208"/>
      <c r="K59" s="209"/>
      <c r="L59" s="75"/>
      <c r="M59" s="152"/>
      <c r="P59" s="256"/>
    </row>
    <row r="60" spans="3:16" s="63" customFormat="1" ht="15" customHeight="1">
      <c r="C60" s="74"/>
      <c r="D60" s="247" t="s">
        <v>468</v>
      </c>
      <c r="E60" s="202" t="s">
        <v>572</v>
      </c>
      <c r="F60" s="203" t="s">
        <v>308</v>
      </c>
      <c r="G60" s="230">
        <f t="shared" si="0"/>
        <v>0</v>
      </c>
      <c r="H60" s="230">
        <f>SUM(H61:H62)</f>
        <v>0</v>
      </c>
      <c r="I60" s="230">
        <f>SUM(I61:I62)</f>
        <v>0</v>
      </c>
      <c r="J60" s="230">
        <f>SUM(J61:J62)</f>
        <v>0</v>
      </c>
      <c r="K60" s="230">
        <f>SUM(K61:K62)</f>
        <v>0</v>
      </c>
      <c r="L60" s="75"/>
      <c r="M60" s="152"/>
      <c r="P60" s="256">
        <v>330</v>
      </c>
    </row>
    <row r="61" spans="3:16" s="63" customFormat="1" ht="12.75" hidden="1" customHeight="1">
      <c r="C61" s="74"/>
      <c r="D61" s="254" t="s">
        <v>556</v>
      </c>
      <c r="E61" s="253"/>
      <c r="F61" s="222" t="s">
        <v>308</v>
      </c>
      <c r="G61" s="210"/>
      <c r="H61" s="210"/>
      <c r="I61" s="210"/>
      <c r="J61" s="210"/>
      <c r="K61" s="210"/>
      <c r="L61" s="75"/>
      <c r="M61" s="152"/>
      <c r="P61" s="256"/>
    </row>
    <row r="62" spans="3:16" s="63" customFormat="1" ht="15" customHeight="1">
      <c r="C62" s="74"/>
      <c r="D62" s="249"/>
      <c r="E62" s="245" t="s">
        <v>399</v>
      </c>
      <c r="F62" s="208"/>
      <c r="G62" s="208"/>
      <c r="H62" s="208"/>
      <c r="I62" s="208"/>
      <c r="J62" s="208"/>
      <c r="K62" s="209"/>
      <c r="L62" s="75"/>
      <c r="M62" s="152"/>
      <c r="P62" s="256"/>
    </row>
    <row r="63" spans="3:16" s="63" customFormat="1" ht="15" customHeight="1">
      <c r="C63" s="74"/>
      <c r="D63" s="247" t="s">
        <v>469</v>
      </c>
      <c r="E63" s="228" t="s">
        <v>196</v>
      </c>
      <c r="F63" s="203" t="s">
        <v>309</v>
      </c>
      <c r="G63" s="230">
        <f t="shared" si="0"/>
        <v>0</v>
      </c>
      <c r="H63" s="230">
        <f>H65+H66+H67</f>
        <v>0</v>
      </c>
      <c r="I63" s="230">
        <f>I64+I66+I67</f>
        <v>0</v>
      </c>
      <c r="J63" s="230">
        <f>J64+J65+J67</f>
        <v>0</v>
      </c>
      <c r="K63" s="230">
        <f>K64+K65+K66</f>
        <v>0</v>
      </c>
      <c r="L63" s="75"/>
      <c r="M63" s="152"/>
      <c r="P63" s="256">
        <v>340</v>
      </c>
    </row>
    <row r="64" spans="3:16" s="63" customFormat="1" ht="15" customHeight="1">
      <c r="C64" s="74"/>
      <c r="D64" s="247" t="s">
        <v>470</v>
      </c>
      <c r="E64" s="201" t="s">
        <v>157</v>
      </c>
      <c r="F64" s="203" t="s">
        <v>310</v>
      </c>
      <c r="G64" s="230">
        <f t="shared" si="0"/>
        <v>0</v>
      </c>
      <c r="H64" s="205"/>
      <c r="I64" s="231"/>
      <c r="J64" s="231"/>
      <c r="K64" s="231"/>
      <c r="L64" s="75"/>
      <c r="M64" s="152"/>
      <c r="P64" s="256">
        <v>350</v>
      </c>
    </row>
    <row r="65" spans="3:16" s="63" customFormat="1" ht="15" customHeight="1">
      <c r="C65" s="74"/>
      <c r="D65" s="247" t="s">
        <v>471</v>
      </c>
      <c r="E65" s="201" t="s">
        <v>158</v>
      </c>
      <c r="F65" s="203" t="s">
        <v>311</v>
      </c>
      <c r="G65" s="230">
        <f t="shared" si="0"/>
        <v>0</v>
      </c>
      <c r="H65" s="231"/>
      <c r="I65" s="232"/>
      <c r="J65" s="231"/>
      <c r="K65" s="231"/>
      <c r="L65" s="75"/>
      <c r="M65" s="152"/>
      <c r="P65" s="256">
        <v>360</v>
      </c>
    </row>
    <row r="66" spans="3:16" s="63" customFormat="1" ht="15" customHeight="1">
      <c r="C66" s="74"/>
      <c r="D66" s="247" t="s">
        <v>472</v>
      </c>
      <c r="E66" s="201" t="s">
        <v>159</v>
      </c>
      <c r="F66" s="203" t="s">
        <v>312</v>
      </c>
      <c r="G66" s="230">
        <f t="shared" si="0"/>
        <v>0</v>
      </c>
      <c r="H66" s="231"/>
      <c r="I66" s="231"/>
      <c r="J66" s="205"/>
      <c r="K66" s="231"/>
      <c r="L66" s="75"/>
      <c r="M66" s="152"/>
      <c r="P66" s="256">
        <v>370</v>
      </c>
    </row>
    <row r="67" spans="3:16" s="63" customFormat="1" ht="15" customHeight="1">
      <c r="C67" s="74"/>
      <c r="D67" s="247" t="s">
        <v>473</v>
      </c>
      <c r="E67" s="201" t="s">
        <v>197</v>
      </c>
      <c r="F67" s="203" t="s">
        <v>313</v>
      </c>
      <c r="G67" s="230">
        <f t="shared" si="0"/>
        <v>0</v>
      </c>
      <c r="H67" s="231"/>
      <c r="I67" s="231"/>
      <c r="J67" s="231"/>
      <c r="K67" s="205"/>
      <c r="L67" s="75"/>
      <c r="M67" s="152"/>
      <c r="P67" s="256">
        <v>380</v>
      </c>
    </row>
    <row r="68" spans="3:16" s="63" customFormat="1" ht="15" customHeight="1">
      <c r="C68" s="74"/>
      <c r="D68" s="247" t="s">
        <v>474</v>
      </c>
      <c r="E68" s="229" t="s">
        <v>200</v>
      </c>
      <c r="F68" s="203" t="s">
        <v>314</v>
      </c>
      <c r="G68" s="230">
        <f t="shared" si="0"/>
        <v>0</v>
      </c>
      <c r="H68" s="231"/>
      <c r="I68" s="231"/>
      <c r="J68" s="231"/>
      <c r="K68" s="231"/>
      <c r="L68" s="75"/>
      <c r="M68" s="152"/>
      <c r="P68" s="256"/>
    </row>
    <row r="69" spans="3:16" s="63" customFormat="1" ht="15" customHeight="1">
      <c r="C69" s="74"/>
      <c r="D69" s="247" t="s">
        <v>475</v>
      </c>
      <c r="E69" s="228" t="s">
        <v>573</v>
      </c>
      <c r="F69" s="250" t="s">
        <v>315</v>
      </c>
      <c r="G69" s="230">
        <f t="shared" si="0"/>
        <v>0</v>
      </c>
      <c r="H69" s="230">
        <f>H70+H72+H75+H78</f>
        <v>0</v>
      </c>
      <c r="I69" s="230">
        <f>I70+I72+I75+I78</f>
        <v>0</v>
      </c>
      <c r="J69" s="230">
        <f>J70+J72+J75+J78</f>
        <v>0</v>
      </c>
      <c r="K69" s="230">
        <f>K70+K72+K75+K78</f>
        <v>0</v>
      </c>
      <c r="L69" s="75"/>
      <c r="M69" s="152"/>
      <c r="P69" s="256">
        <v>390</v>
      </c>
    </row>
    <row r="70" spans="3:16" s="63" customFormat="1" ht="22.5">
      <c r="C70" s="74"/>
      <c r="D70" s="247" t="s">
        <v>476</v>
      </c>
      <c r="E70" s="202" t="s">
        <v>574</v>
      </c>
      <c r="F70" s="203" t="s">
        <v>316</v>
      </c>
      <c r="G70" s="230">
        <f t="shared" si="0"/>
        <v>0</v>
      </c>
      <c r="H70" s="231"/>
      <c r="I70" s="231"/>
      <c r="J70" s="231"/>
      <c r="K70" s="231"/>
      <c r="L70" s="75"/>
      <c r="M70" s="152"/>
      <c r="P70" s="256"/>
    </row>
    <row r="71" spans="3:16" s="63" customFormat="1" ht="15" customHeight="1">
      <c r="C71" s="74"/>
      <c r="D71" s="247" t="s">
        <v>560</v>
      </c>
      <c r="E71" s="204" t="s">
        <v>547</v>
      </c>
      <c r="F71" s="203" t="s">
        <v>317</v>
      </c>
      <c r="G71" s="230">
        <f t="shared" si="0"/>
        <v>0</v>
      </c>
      <c r="H71" s="231"/>
      <c r="I71" s="231"/>
      <c r="J71" s="231"/>
      <c r="K71" s="231"/>
      <c r="L71" s="75"/>
      <c r="M71" s="152"/>
      <c r="P71" s="256"/>
    </row>
    <row r="72" spans="3:16" s="63" customFormat="1" ht="15" customHeight="1">
      <c r="C72" s="74"/>
      <c r="D72" s="247" t="s">
        <v>477</v>
      </c>
      <c r="E72" s="202" t="s">
        <v>286</v>
      </c>
      <c r="F72" s="203" t="s">
        <v>318</v>
      </c>
      <c r="G72" s="230">
        <f t="shared" si="0"/>
        <v>0</v>
      </c>
      <c r="H72" s="231"/>
      <c r="I72" s="231"/>
      <c r="J72" s="231"/>
      <c r="K72" s="231"/>
      <c r="L72" s="75"/>
      <c r="M72" s="152"/>
      <c r="P72" s="256"/>
    </row>
    <row r="73" spans="3:16" s="63" customFormat="1" ht="15" customHeight="1">
      <c r="C73" s="74"/>
      <c r="D73" s="247" t="s">
        <v>561</v>
      </c>
      <c r="E73" s="204" t="s">
        <v>575</v>
      </c>
      <c r="F73" s="203" t="s">
        <v>319</v>
      </c>
      <c r="G73" s="230">
        <f t="shared" si="0"/>
        <v>0</v>
      </c>
      <c r="H73" s="231"/>
      <c r="I73" s="231"/>
      <c r="J73" s="231"/>
      <c r="K73" s="231"/>
      <c r="L73" s="75"/>
      <c r="M73" s="152"/>
      <c r="P73" s="256"/>
    </row>
    <row r="74" spans="3:16" s="63" customFormat="1" ht="15" customHeight="1">
      <c r="C74" s="74"/>
      <c r="D74" s="247" t="s">
        <v>562</v>
      </c>
      <c r="E74" s="206" t="s">
        <v>547</v>
      </c>
      <c r="F74" s="203" t="s">
        <v>320</v>
      </c>
      <c r="G74" s="230">
        <f t="shared" si="0"/>
        <v>0</v>
      </c>
      <c r="H74" s="231"/>
      <c r="I74" s="231"/>
      <c r="J74" s="231"/>
      <c r="K74" s="231"/>
      <c r="L74" s="75"/>
      <c r="M74" s="152"/>
      <c r="P74" s="256"/>
    </row>
    <row r="75" spans="3:16" s="63" customFormat="1" ht="15" customHeight="1">
      <c r="C75" s="74"/>
      <c r="D75" s="247" t="s">
        <v>478</v>
      </c>
      <c r="E75" s="202" t="s">
        <v>576</v>
      </c>
      <c r="F75" s="203" t="s">
        <v>321</v>
      </c>
      <c r="G75" s="230">
        <f t="shared" si="0"/>
        <v>0</v>
      </c>
      <c r="H75" s="230">
        <f>SUM(H76:H77)</f>
        <v>0</v>
      </c>
      <c r="I75" s="230">
        <f>SUM(I76:I77)</f>
        <v>0</v>
      </c>
      <c r="J75" s="230">
        <f>SUM(J76:J77)</f>
        <v>0</v>
      </c>
      <c r="K75" s="230">
        <f>SUM(K76:K77)</f>
        <v>0</v>
      </c>
      <c r="L75" s="75"/>
      <c r="M75" s="152"/>
      <c r="P75" s="256"/>
    </row>
    <row r="76" spans="3:16" s="63" customFormat="1" ht="12.75" hidden="1" customHeight="1">
      <c r="C76" s="74"/>
      <c r="D76" s="254" t="s">
        <v>568</v>
      </c>
      <c r="E76" s="253"/>
      <c r="F76" s="222" t="s">
        <v>321</v>
      </c>
      <c r="G76" s="210"/>
      <c r="H76" s="210"/>
      <c r="I76" s="210"/>
      <c r="J76" s="210"/>
      <c r="K76" s="210"/>
      <c r="L76" s="75"/>
      <c r="M76" s="152"/>
      <c r="P76" s="256"/>
    </row>
    <row r="77" spans="3:16" s="63" customFormat="1" ht="15" customHeight="1">
      <c r="C77" s="74"/>
      <c r="D77" s="249"/>
      <c r="E77" s="245" t="s">
        <v>399</v>
      </c>
      <c r="F77" s="208"/>
      <c r="G77" s="208"/>
      <c r="H77" s="208"/>
      <c r="I77" s="208"/>
      <c r="J77" s="208"/>
      <c r="K77" s="209"/>
      <c r="L77" s="75"/>
      <c r="M77" s="152"/>
      <c r="P77" s="256"/>
    </row>
    <row r="78" spans="3:16" s="63" customFormat="1" ht="15" customHeight="1">
      <c r="C78" s="74"/>
      <c r="D78" s="247" t="s">
        <v>479</v>
      </c>
      <c r="E78" s="246" t="s">
        <v>548</v>
      </c>
      <c r="F78" s="203" t="s">
        <v>322</v>
      </c>
      <c r="G78" s="230">
        <f t="shared" si="0"/>
        <v>0</v>
      </c>
      <c r="H78" s="231"/>
      <c r="I78" s="231"/>
      <c r="J78" s="231"/>
      <c r="K78" s="231"/>
      <c r="L78" s="75"/>
      <c r="M78" s="152"/>
      <c r="P78" s="256">
        <v>410</v>
      </c>
    </row>
    <row r="79" spans="3:16" s="63" customFormat="1" ht="15" customHeight="1">
      <c r="C79" s="74"/>
      <c r="D79" s="247" t="s">
        <v>480</v>
      </c>
      <c r="E79" s="228" t="s">
        <v>198</v>
      </c>
      <c r="F79" s="203" t="s">
        <v>323</v>
      </c>
      <c r="G79" s="230">
        <f t="shared" si="0"/>
        <v>0</v>
      </c>
      <c r="H79" s="231"/>
      <c r="I79" s="231"/>
      <c r="J79" s="231"/>
      <c r="K79" s="231"/>
      <c r="L79" s="75"/>
      <c r="M79" s="152"/>
      <c r="P79" s="256">
        <v>440</v>
      </c>
    </row>
    <row r="80" spans="3:16" s="63" customFormat="1" ht="15" customHeight="1">
      <c r="C80" s="74"/>
      <c r="D80" s="247" t="s">
        <v>481</v>
      </c>
      <c r="E80" s="228" t="s">
        <v>199</v>
      </c>
      <c r="F80" s="203" t="s">
        <v>324</v>
      </c>
      <c r="G80" s="230">
        <f t="shared" si="0"/>
        <v>0</v>
      </c>
      <c r="H80" s="231"/>
      <c r="I80" s="231"/>
      <c r="J80" s="231"/>
      <c r="K80" s="231"/>
      <c r="L80" s="75"/>
      <c r="M80" s="152"/>
      <c r="P80" s="256">
        <v>450</v>
      </c>
    </row>
    <row r="81" spans="3:16" s="63" customFormat="1" ht="15" customHeight="1">
      <c r="C81" s="74"/>
      <c r="D81" s="247" t="s">
        <v>482</v>
      </c>
      <c r="E81" s="228" t="s">
        <v>201</v>
      </c>
      <c r="F81" s="203" t="s">
        <v>325</v>
      </c>
      <c r="G81" s="230">
        <f t="shared" si="0"/>
        <v>0</v>
      </c>
      <c r="H81" s="231"/>
      <c r="I81" s="231"/>
      <c r="J81" s="231"/>
      <c r="K81" s="231"/>
      <c r="L81" s="75"/>
      <c r="M81" s="152"/>
      <c r="P81" s="256">
        <v>470</v>
      </c>
    </row>
    <row r="82" spans="3:16" s="63" customFormat="1" ht="15" customHeight="1">
      <c r="C82" s="74"/>
      <c r="D82" s="247" t="s">
        <v>483</v>
      </c>
      <c r="E82" s="228" t="s">
        <v>544</v>
      </c>
      <c r="F82" s="203" t="s">
        <v>326</v>
      </c>
      <c r="G82" s="230">
        <f t="shared" si="0"/>
        <v>0</v>
      </c>
      <c r="H82" s="231"/>
      <c r="I82" s="231"/>
      <c r="J82" s="231"/>
      <c r="K82" s="231"/>
      <c r="L82" s="75"/>
      <c r="M82" s="152"/>
      <c r="P82" s="256">
        <v>480</v>
      </c>
    </row>
    <row r="83" spans="3:16" s="63" customFormat="1" ht="15" customHeight="1">
      <c r="C83" s="74"/>
      <c r="D83" s="247" t="s">
        <v>484</v>
      </c>
      <c r="E83" s="202" t="s">
        <v>298</v>
      </c>
      <c r="F83" s="203" t="s">
        <v>327</v>
      </c>
      <c r="G83" s="230">
        <f t="shared" si="0"/>
        <v>0</v>
      </c>
      <c r="H83" s="231"/>
      <c r="I83" s="231"/>
      <c r="J83" s="231"/>
      <c r="K83" s="231"/>
      <c r="L83" s="75"/>
      <c r="M83" s="152"/>
      <c r="P83" s="256">
        <v>490</v>
      </c>
    </row>
    <row r="84" spans="3:16" s="63" customFormat="1" ht="15" customHeight="1">
      <c r="C84" s="74"/>
      <c r="D84" s="247" t="s">
        <v>485</v>
      </c>
      <c r="E84" s="228" t="s">
        <v>488</v>
      </c>
      <c r="F84" s="203" t="s">
        <v>328</v>
      </c>
      <c r="G84" s="230">
        <f t="shared" si="0"/>
        <v>0</v>
      </c>
      <c r="H84" s="231"/>
      <c r="I84" s="231"/>
      <c r="J84" s="231"/>
      <c r="K84" s="231"/>
      <c r="L84" s="75"/>
      <c r="M84" s="152"/>
      <c r="P84" s="256"/>
    </row>
    <row r="85" spans="3:16" s="63" customFormat="1" ht="22.5">
      <c r="C85" s="74"/>
      <c r="D85" s="247" t="s">
        <v>486</v>
      </c>
      <c r="E85" s="229" t="s">
        <v>301</v>
      </c>
      <c r="F85" s="203" t="s">
        <v>329</v>
      </c>
      <c r="G85" s="230">
        <f t="shared" si="0"/>
        <v>0</v>
      </c>
      <c r="H85" s="230">
        <f>H82-H84</f>
        <v>0</v>
      </c>
      <c r="I85" s="230">
        <f>I82-I84</f>
        <v>0</v>
      </c>
      <c r="J85" s="230">
        <f>J82-J84</f>
        <v>0</v>
      </c>
      <c r="K85" s="230">
        <f>K82-K84</f>
        <v>0</v>
      </c>
      <c r="L85" s="75"/>
      <c r="M85" s="152"/>
      <c r="P85" s="256"/>
    </row>
    <row r="86" spans="3:16" s="63" customFormat="1" ht="15" customHeight="1">
      <c r="C86" s="74"/>
      <c r="D86" s="247" t="s">
        <v>487</v>
      </c>
      <c r="E86" s="228" t="s">
        <v>202</v>
      </c>
      <c r="F86" s="203" t="s">
        <v>330</v>
      </c>
      <c r="G86" s="230">
        <f t="shared" si="0"/>
        <v>0</v>
      </c>
      <c r="H86" s="230">
        <f>(H52+H63+H68)-(H69+H79+H80+H81+H82)</f>
        <v>0</v>
      </c>
      <c r="I86" s="230">
        <f>(I52+I63+I68)-(I69+I79+I80+I81+I82)</f>
        <v>0</v>
      </c>
      <c r="J86" s="230">
        <f>(J52+J63+J68)-(J69+J79+J80+J81+J82)</f>
        <v>0</v>
      </c>
      <c r="K86" s="230">
        <f>(K52+K63+K68)-(K69+K79+K80+K81+K82)</f>
        <v>0</v>
      </c>
      <c r="L86" s="75"/>
      <c r="M86" s="152"/>
      <c r="P86" s="256">
        <v>500</v>
      </c>
    </row>
    <row r="87" spans="3:16" s="63" customFormat="1" ht="15" customHeight="1">
      <c r="C87" s="74"/>
      <c r="D87" s="305" t="s">
        <v>267</v>
      </c>
      <c r="E87" s="306"/>
      <c r="F87" s="306"/>
      <c r="G87" s="306"/>
      <c r="H87" s="306"/>
      <c r="I87" s="306"/>
      <c r="J87" s="306"/>
      <c r="K87" s="307"/>
      <c r="L87" s="75"/>
      <c r="M87" s="152"/>
      <c r="P87" s="257"/>
    </row>
    <row r="88" spans="3:16" s="63" customFormat="1" ht="15" customHeight="1">
      <c r="C88" s="74"/>
      <c r="D88" s="247" t="s">
        <v>489</v>
      </c>
      <c r="E88" s="228" t="s">
        <v>203</v>
      </c>
      <c r="F88" s="203" t="s">
        <v>331</v>
      </c>
      <c r="G88" s="230">
        <f t="shared" si="0"/>
        <v>2.4279999999999999</v>
      </c>
      <c r="H88" s="231"/>
      <c r="I88" s="231"/>
      <c r="J88" s="231">
        <v>2.4279999999999999</v>
      </c>
      <c r="K88" s="231"/>
      <c r="L88" s="75"/>
      <c r="M88" s="152"/>
      <c r="P88" s="256">
        <v>600</v>
      </c>
    </row>
    <row r="89" spans="3:16" s="63" customFormat="1" ht="15" customHeight="1">
      <c r="C89" s="74"/>
      <c r="D89" s="247" t="s">
        <v>490</v>
      </c>
      <c r="E89" s="228" t="s">
        <v>204</v>
      </c>
      <c r="F89" s="203" t="s">
        <v>332</v>
      </c>
      <c r="G89" s="230">
        <f t="shared" si="0"/>
        <v>0</v>
      </c>
      <c r="H89" s="231"/>
      <c r="I89" s="231"/>
      <c r="J89" s="231"/>
      <c r="K89" s="231"/>
      <c r="L89" s="75"/>
      <c r="M89" s="152"/>
      <c r="P89" s="256">
        <v>610</v>
      </c>
    </row>
    <row r="90" spans="3:16" s="63" customFormat="1" ht="15" customHeight="1">
      <c r="C90" s="74"/>
      <c r="D90" s="247" t="s">
        <v>491</v>
      </c>
      <c r="E90" s="228" t="s">
        <v>205</v>
      </c>
      <c r="F90" s="203" t="s">
        <v>333</v>
      </c>
      <c r="G90" s="230">
        <f t="shared" si="0"/>
        <v>0</v>
      </c>
      <c r="H90" s="231"/>
      <c r="I90" s="231"/>
      <c r="J90" s="231"/>
      <c r="K90" s="231"/>
      <c r="L90" s="75"/>
      <c r="M90" s="152"/>
      <c r="P90" s="256">
        <v>620</v>
      </c>
    </row>
    <row r="91" spans="3:16" s="63" customFormat="1" ht="15" customHeight="1">
      <c r="C91" s="74"/>
      <c r="D91" s="305" t="s">
        <v>274</v>
      </c>
      <c r="E91" s="306"/>
      <c r="F91" s="306"/>
      <c r="G91" s="306"/>
      <c r="H91" s="306"/>
      <c r="I91" s="306"/>
      <c r="J91" s="306"/>
      <c r="K91" s="307"/>
      <c r="L91" s="75"/>
      <c r="M91" s="152"/>
      <c r="P91" s="257"/>
    </row>
    <row r="92" spans="3:16" s="63" customFormat="1" ht="15" customHeight="1">
      <c r="C92" s="74"/>
      <c r="D92" s="247" t="s">
        <v>492</v>
      </c>
      <c r="E92" s="228" t="s">
        <v>577</v>
      </c>
      <c r="F92" s="203" t="s">
        <v>334</v>
      </c>
      <c r="G92" s="230">
        <f t="shared" si="0"/>
        <v>0</v>
      </c>
      <c r="H92" s="230">
        <f>SUM(H93:H94)</f>
        <v>0</v>
      </c>
      <c r="I92" s="230">
        <f>SUM(I93:I94)</f>
        <v>0</v>
      </c>
      <c r="J92" s="230">
        <f>SUM(J93:J94)</f>
        <v>0</v>
      </c>
      <c r="K92" s="230">
        <f>SUM(K93:K94)</f>
        <v>0</v>
      </c>
      <c r="L92" s="75"/>
      <c r="M92" s="152"/>
      <c r="P92" s="256">
        <v>700</v>
      </c>
    </row>
    <row r="93" spans="3:16" ht="15" customHeight="1">
      <c r="C93" s="58"/>
      <c r="D93" s="248" t="s">
        <v>493</v>
      </c>
      <c r="E93" s="202" t="s">
        <v>206</v>
      </c>
      <c r="F93" s="203" t="s">
        <v>335</v>
      </c>
      <c r="G93" s="230">
        <f t="shared" si="0"/>
        <v>0</v>
      </c>
      <c r="H93" s="233"/>
      <c r="I93" s="233"/>
      <c r="J93" s="233"/>
      <c r="K93" s="233"/>
      <c r="L93" s="73"/>
      <c r="M93" s="152"/>
      <c r="P93" s="256">
        <v>710</v>
      </c>
    </row>
    <row r="94" spans="3:16" ht="15" customHeight="1">
      <c r="C94" s="58"/>
      <c r="D94" s="248" t="s">
        <v>494</v>
      </c>
      <c r="E94" s="202" t="s">
        <v>578</v>
      </c>
      <c r="F94" s="203" t="s">
        <v>336</v>
      </c>
      <c r="G94" s="230">
        <f t="shared" si="0"/>
        <v>0</v>
      </c>
      <c r="H94" s="251">
        <f>H97</f>
        <v>0</v>
      </c>
      <c r="I94" s="251">
        <f>I97</f>
        <v>0</v>
      </c>
      <c r="J94" s="251">
        <f>J97</f>
        <v>0</v>
      </c>
      <c r="K94" s="251">
        <f>K97</f>
        <v>0</v>
      </c>
      <c r="L94" s="73"/>
      <c r="M94" s="152"/>
      <c r="P94" s="256">
        <v>720</v>
      </c>
    </row>
    <row r="95" spans="3:16" ht="15" customHeight="1">
      <c r="C95" s="58"/>
      <c r="D95" s="248" t="s">
        <v>495</v>
      </c>
      <c r="E95" s="204" t="s">
        <v>579</v>
      </c>
      <c r="F95" s="203" t="s">
        <v>338</v>
      </c>
      <c r="G95" s="230">
        <f t="shared" si="0"/>
        <v>0</v>
      </c>
      <c r="H95" s="233"/>
      <c r="I95" s="233"/>
      <c r="J95" s="233"/>
      <c r="K95" s="233"/>
      <c r="L95" s="73"/>
      <c r="M95" s="152"/>
      <c r="P95" s="256">
        <v>730</v>
      </c>
    </row>
    <row r="96" spans="3:16" ht="15" customHeight="1">
      <c r="C96" s="58"/>
      <c r="D96" s="248" t="s">
        <v>496</v>
      </c>
      <c r="E96" s="206" t="s">
        <v>580</v>
      </c>
      <c r="F96" s="203" t="s">
        <v>339</v>
      </c>
      <c r="G96" s="230">
        <f t="shared" si="0"/>
        <v>0</v>
      </c>
      <c r="H96" s="233"/>
      <c r="I96" s="233"/>
      <c r="J96" s="233"/>
      <c r="K96" s="233"/>
      <c r="L96" s="73"/>
      <c r="M96" s="152"/>
      <c r="P96" s="256"/>
    </row>
    <row r="97" spans="3:16" ht="15" customHeight="1">
      <c r="C97" s="58"/>
      <c r="D97" s="248" t="s">
        <v>497</v>
      </c>
      <c r="E97" s="204" t="s">
        <v>549</v>
      </c>
      <c r="F97" s="203" t="s">
        <v>340</v>
      </c>
      <c r="G97" s="230">
        <f t="shared" si="0"/>
        <v>0</v>
      </c>
      <c r="H97" s="233"/>
      <c r="I97" s="233"/>
      <c r="J97" s="233"/>
      <c r="K97" s="233"/>
      <c r="L97" s="73"/>
      <c r="M97" s="152"/>
      <c r="P97" s="256">
        <v>740</v>
      </c>
    </row>
    <row r="98" spans="3:16" ht="15" customHeight="1">
      <c r="C98" s="58"/>
      <c r="D98" s="248" t="s">
        <v>498</v>
      </c>
      <c r="E98" s="228" t="s">
        <v>581</v>
      </c>
      <c r="F98" s="203" t="s">
        <v>342</v>
      </c>
      <c r="G98" s="230">
        <f t="shared" si="0"/>
        <v>0</v>
      </c>
      <c r="H98" s="251">
        <f>H99+H115</f>
        <v>0</v>
      </c>
      <c r="I98" s="251">
        <f>I99+I115</f>
        <v>0</v>
      </c>
      <c r="J98" s="251">
        <f>J99+J115</f>
        <v>0</v>
      </c>
      <c r="K98" s="251">
        <f>K99+K115</f>
        <v>0</v>
      </c>
      <c r="L98" s="73"/>
      <c r="M98" s="152"/>
      <c r="P98" s="256">
        <v>750</v>
      </c>
    </row>
    <row r="99" spans="3:16" ht="15" customHeight="1">
      <c r="C99" s="58"/>
      <c r="D99" s="248" t="s">
        <v>499</v>
      </c>
      <c r="E99" s="202" t="s">
        <v>344</v>
      </c>
      <c r="F99" s="203" t="s">
        <v>343</v>
      </c>
      <c r="G99" s="230">
        <f t="shared" si="0"/>
        <v>0</v>
      </c>
      <c r="H99" s="251">
        <f>H100+H101</f>
        <v>0</v>
      </c>
      <c r="I99" s="251">
        <f>I100+I101</f>
        <v>0</v>
      </c>
      <c r="J99" s="251">
        <f>J100+J101</f>
        <v>0</v>
      </c>
      <c r="K99" s="251">
        <f>K100+K101</f>
        <v>0</v>
      </c>
      <c r="L99" s="73"/>
      <c r="M99" s="152"/>
      <c r="P99" s="256">
        <v>760</v>
      </c>
    </row>
    <row r="100" spans="3:16" ht="15" customHeight="1">
      <c r="C100" s="58"/>
      <c r="D100" s="248" t="s">
        <v>500</v>
      </c>
      <c r="E100" s="204" t="s">
        <v>287</v>
      </c>
      <c r="F100" s="203" t="s">
        <v>345</v>
      </c>
      <c r="G100" s="230">
        <f t="shared" si="0"/>
        <v>0</v>
      </c>
      <c r="H100" s="233"/>
      <c r="I100" s="233"/>
      <c r="J100" s="233"/>
      <c r="K100" s="233"/>
      <c r="L100" s="73"/>
      <c r="M100" s="152"/>
      <c r="P100" s="256"/>
    </row>
    <row r="101" spans="3:16" ht="15" customHeight="1">
      <c r="C101" s="58"/>
      <c r="D101" s="248" t="s">
        <v>501</v>
      </c>
      <c r="E101" s="204" t="s">
        <v>582</v>
      </c>
      <c r="F101" s="203" t="s">
        <v>346</v>
      </c>
      <c r="G101" s="230">
        <f t="shared" si="0"/>
        <v>0</v>
      </c>
      <c r="H101" s="251">
        <f>H102+H105+H108+H111+H112+H113+H114</f>
        <v>0</v>
      </c>
      <c r="I101" s="251">
        <f>I102+I105+I108+I111+I112+I113+I114</f>
        <v>0</v>
      </c>
      <c r="J101" s="251">
        <f>J102+J105+J108+J111+J112+J113+J114</f>
        <v>0</v>
      </c>
      <c r="K101" s="251">
        <f>K102+K105+K108+K111+K112+K113+K114</f>
        <v>0</v>
      </c>
      <c r="L101" s="73"/>
      <c r="M101" s="152"/>
      <c r="P101" s="256"/>
    </row>
    <row r="102" spans="3:16" ht="33.75">
      <c r="C102" s="58"/>
      <c r="D102" s="248" t="s">
        <v>502</v>
      </c>
      <c r="E102" s="206" t="s">
        <v>583</v>
      </c>
      <c r="F102" s="203" t="s">
        <v>347</v>
      </c>
      <c r="G102" s="230">
        <f t="shared" si="0"/>
        <v>0</v>
      </c>
      <c r="H102" s="239">
        <f>H103+H104</f>
        <v>0</v>
      </c>
      <c r="I102" s="239">
        <f>I103+I104</f>
        <v>0</v>
      </c>
      <c r="J102" s="239">
        <f>J103+J104</f>
        <v>0</v>
      </c>
      <c r="K102" s="239">
        <f>K103+K104</f>
        <v>0</v>
      </c>
      <c r="L102" s="73"/>
      <c r="M102" s="152"/>
      <c r="P102" s="256"/>
    </row>
    <row r="103" spans="3:16" ht="15" customHeight="1">
      <c r="C103" s="58"/>
      <c r="D103" s="248" t="s">
        <v>504</v>
      </c>
      <c r="E103" s="207" t="s">
        <v>348</v>
      </c>
      <c r="F103" s="203" t="s">
        <v>349</v>
      </c>
      <c r="G103" s="230">
        <f t="shared" si="0"/>
        <v>0</v>
      </c>
      <c r="H103" s="233"/>
      <c r="I103" s="233"/>
      <c r="J103" s="233"/>
      <c r="K103" s="233"/>
      <c r="L103" s="73"/>
      <c r="M103" s="152"/>
      <c r="P103" s="256"/>
    </row>
    <row r="104" spans="3:16" ht="15" customHeight="1">
      <c r="C104" s="58"/>
      <c r="D104" s="248" t="s">
        <v>505</v>
      </c>
      <c r="E104" s="207" t="s">
        <v>350</v>
      </c>
      <c r="F104" s="203" t="s">
        <v>351</v>
      </c>
      <c r="G104" s="230">
        <f t="shared" si="0"/>
        <v>0</v>
      </c>
      <c r="H104" s="233"/>
      <c r="I104" s="233"/>
      <c r="J104" s="233"/>
      <c r="K104" s="233"/>
      <c r="L104" s="73"/>
      <c r="M104" s="152"/>
      <c r="P104" s="256"/>
    </row>
    <row r="105" spans="3:16" ht="33.75">
      <c r="C105" s="58"/>
      <c r="D105" s="248" t="s">
        <v>503</v>
      </c>
      <c r="E105" s="206" t="s">
        <v>584</v>
      </c>
      <c r="F105" s="203" t="s">
        <v>352</v>
      </c>
      <c r="G105" s="230">
        <f t="shared" si="0"/>
        <v>0</v>
      </c>
      <c r="H105" s="239">
        <f>H106+H107</f>
        <v>0</v>
      </c>
      <c r="I105" s="239">
        <f>I106+I107</f>
        <v>0</v>
      </c>
      <c r="J105" s="239">
        <f>J106+J107</f>
        <v>0</v>
      </c>
      <c r="K105" s="239">
        <f>K106+K107</f>
        <v>0</v>
      </c>
      <c r="L105" s="73"/>
      <c r="M105" s="152"/>
      <c r="P105" s="256"/>
    </row>
    <row r="106" spans="3:16" ht="15" customHeight="1">
      <c r="C106" s="58"/>
      <c r="D106" s="248" t="s">
        <v>506</v>
      </c>
      <c r="E106" s="207" t="s">
        <v>348</v>
      </c>
      <c r="F106" s="203" t="s">
        <v>353</v>
      </c>
      <c r="G106" s="230">
        <f t="shared" si="0"/>
        <v>0</v>
      </c>
      <c r="H106" s="233"/>
      <c r="I106" s="233"/>
      <c r="J106" s="233"/>
      <c r="K106" s="233"/>
      <c r="L106" s="73"/>
      <c r="M106" s="152"/>
      <c r="P106" s="256"/>
    </row>
    <row r="107" spans="3:16" ht="15" customHeight="1">
      <c r="C107" s="58"/>
      <c r="D107" s="248" t="s">
        <v>507</v>
      </c>
      <c r="E107" s="207" t="s">
        <v>350</v>
      </c>
      <c r="F107" s="203" t="s">
        <v>354</v>
      </c>
      <c r="G107" s="230">
        <f t="shared" si="0"/>
        <v>0</v>
      </c>
      <c r="H107" s="233"/>
      <c r="I107" s="233"/>
      <c r="J107" s="233"/>
      <c r="K107" s="233"/>
      <c r="L107" s="73"/>
      <c r="M107" s="152"/>
      <c r="P107" s="256"/>
    </row>
    <row r="108" spans="3:16" ht="22.15" customHeight="1">
      <c r="C108" s="58"/>
      <c r="D108" s="248" t="s">
        <v>508</v>
      </c>
      <c r="E108" s="206" t="s">
        <v>585</v>
      </c>
      <c r="F108" s="203" t="s">
        <v>355</v>
      </c>
      <c r="G108" s="230">
        <f t="shared" si="0"/>
        <v>0</v>
      </c>
      <c r="H108" s="239">
        <f>H109+H110</f>
        <v>0</v>
      </c>
      <c r="I108" s="239">
        <f>I109+I110</f>
        <v>0</v>
      </c>
      <c r="J108" s="239">
        <f>J109+J110</f>
        <v>0</v>
      </c>
      <c r="K108" s="239">
        <f>K109+K110</f>
        <v>0</v>
      </c>
      <c r="L108" s="73"/>
      <c r="M108" s="152"/>
      <c r="P108" s="256"/>
    </row>
    <row r="109" spans="3:16" ht="15" customHeight="1">
      <c r="C109" s="58"/>
      <c r="D109" s="248" t="s">
        <v>509</v>
      </c>
      <c r="E109" s="207" t="s">
        <v>348</v>
      </c>
      <c r="F109" s="203" t="s">
        <v>356</v>
      </c>
      <c r="G109" s="230">
        <f t="shared" si="0"/>
        <v>0</v>
      </c>
      <c r="H109" s="233"/>
      <c r="I109" s="233"/>
      <c r="J109" s="233"/>
      <c r="K109" s="233"/>
      <c r="L109" s="73"/>
      <c r="M109" s="152"/>
      <c r="P109" s="256"/>
    </row>
    <row r="110" spans="3:16" ht="15" customHeight="1">
      <c r="C110" s="58"/>
      <c r="D110" s="248" t="s">
        <v>510</v>
      </c>
      <c r="E110" s="207" t="s">
        <v>350</v>
      </c>
      <c r="F110" s="203" t="s">
        <v>357</v>
      </c>
      <c r="G110" s="230">
        <f t="shared" si="0"/>
        <v>0</v>
      </c>
      <c r="H110" s="233"/>
      <c r="I110" s="233"/>
      <c r="J110" s="233"/>
      <c r="K110" s="233"/>
      <c r="L110" s="73"/>
      <c r="M110" s="152"/>
      <c r="P110" s="256"/>
    </row>
    <row r="111" spans="3:16" ht="15" customHeight="1">
      <c r="C111" s="58"/>
      <c r="D111" s="248" t="s">
        <v>511</v>
      </c>
      <c r="E111" s="206" t="s">
        <v>358</v>
      </c>
      <c r="F111" s="203" t="s">
        <v>359</v>
      </c>
      <c r="G111" s="230">
        <f t="shared" si="0"/>
        <v>0</v>
      </c>
      <c r="H111" s="233"/>
      <c r="I111" s="233"/>
      <c r="J111" s="233"/>
      <c r="K111" s="233"/>
      <c r="L111" s="73"/>
      <c r="M111" s="152"/>
      <c r="P111" s="256"/>
    </row>
    <row r="112" spans="3:16" ht="15" customHeight="1">
      <c r="C112" s="58"/>
      <c r="D112" s="248" t="s">
        <v>512</v>
      </c>
      <c r="E112" s="206" t="s">
        <v>360</v>
      </c>
      <c r="F112" s="203" t="s">
        <v>361</v>
      </c>
      <c r="G112" s="230">
        <f t="shared" si="0"/>
        <v>0</v>
      </c>
      <c r="H112" s="233"/>
      <c r="I112" s="233"/>
      <c r="J112" s="233"/>
      <c r="K112" s="233"/>
      <c r="L112" s="73"/>
      <c r="M112" s="152"/>
      <c r="P112" s="256"/>
    </row>
    <row r="113" spans="3:16" ht="33.75">
      <c r="C113" s="58"/>
      <c r="D113" s="248" t="s">
        <v>513</v>
      </c>
      <c r="E113" s="206" t="s">
        <v>550</v>
      </c>
      <c r="F113" s="203" t="s">
        <v>362</v>
      </c>
      <c r="G113" s="230">
        <f t="shared" si="0"/>
        <v>0</v>
      </c>
      <c r="H113" s="233"/>
      <c r="I113" s="233"/>
      <c r="J113" s="233"/>
      <c r="K113" s="233"/>
      <c r="L113" s="73"/>
      <c r="M113" s="152"/>
      <c r="P113" s="256"/>
    </row>
    <row r="114" spans="3:16" ht="22.5">
      <c r="C114" s="58"/>
      <c r="D114" s="248" t="s">
        <v>514</v>
      </c>
      <c r="E114" s="206" t="s">
        <v>363</v>
      </c>
      <c r="F114" s="203" t="s">
        <v>364</v>
      </c>
      <c r="G114" s="230">
        <f t="shared" si="0"/>
        <v>0</v>
      </c>
      <c r="H114" s="233"/>
      <c r="I114" s="233"/>
      <c r="J114" s="233"/>
      <c r="K114" s="233"/>
      <c r="L114" s="73"/>
      <c r="M114" s="152"/>
      <c r="P114" s="256"/>
    </row>
    <row r="115" spans="3:16" ht="15" customHeight="1">
      <c r="C115" s="58"/>
      <c r="D115" s="248" t="s">
        <v>515</v>
      </c>
      <c r="E115" s="202" t="s">
        <v>586</v>
      </c>
      <c r="F115" s="203" t="s">
        <v>365</v>
      </c>
      <c r="G115" s="230">
        <f t="shared" si="0"/>
        <v>0</v>
      </c>
      <c r="H115" s="251">
        <f>H118</f>
        <v>0</v>
      </c>
      <c r="I115" s="251">
        <f>I118</f>
        <v>0</v>
      </c>
      <c r="J115" s="251">
        <f>J118</f>
        <v>0</v>
      </c>
      <c r="K115" s="251">
        <f>K118</f>
        <v>0</v>
      </c>
      <c r="L115" s="73"/>
      <c r="M115" s="152"/>
      <c r="P115" s="256">
        <v>770</v>
      </c>
    </row>
    <row r="116" spans="3:16" ht="15" customHeight="1">
      <c r="C116" s="58"/>
      <c r="D116" s="248" t="s">
        <v>516</v>
      </c>
      <c r="E116" s="204" t="s">
        <v>579</v>
      </c>
      <c r="F116" s="203" t="s">
        <v>366</v>
      </c>
      <c r="G116" s="230">
        <f t="shared" si="0"/>
        <v>0</v>
      </c>
      <c r="H116" s="233"/>
      <c r="I116" s="233"/>
      <c r="J116" s="233"/>
      <c r="K116" s="233"/>
      <c r="L116" s="73"/>
      <c r="M116" s="152"/>
      <c r="P116" s="256">
        <v>780</v>
      </c>
    </row>
    <row r="117" spans="3:16" ht="15" customHeight="1">
      <c r="C117" s="58"/>
      <c r="D117" s="248" t="s">
        <v>517</v>
      </c>
      <c r="E117" s="206" t="s">
        <v>587</v>
      </c>
      <c r="F117" s="203" t="s">
        <v>367</v>
      </c>
      <c r="G117" s="230">
        <f t="shared" si="0"/>
        <v>0</v>
      </c>
      <c r="H117" s="233"/>
      <c r="I117" s="233"/>
      <c r="J117" s="233"/>
      <c r="K117" s="233"/>
      <c r="L117" s="73"/>
      <c r="M117" s="152"/>
      <c r="P117" s="256"/>
    </row>
    <row r="118" spans="3:16" ht="15" customHeight="1">
      <c r="C118" s="58"/>
      <c r="D118" s="248" t="s">
        <v>518</v>
      </c>
      <c r="E118" s="204" t="s">
        <v>549</v>
      </c>
      <c r="F118" s="203" t="s">
        <v>368</v>
      </c>
      <c r="G118" s="230">
        <f t="shared" si="0"/>
        <v>0</v>
      </c>
      <c r="H118" s="233"/>
      <c r="I118" s="233"/>
      <c r="J118" s="233"/>
      <c r="K118" s="233"/>
      <c r="L118" s="73"/>
      <c r="M118" s="152"/>
      <c r="P118" s="256">
        <v>790</v>
      </c>
    </row>
    <row r="119" spans="3:16" ht="15" customHeight="1">
      <c r="C119" s="58"/>
      <c r="D119" s="248" t="s">
        <v>519</v>
      </c>
      <c r="E119" s="229" t="s">
        <v>588</v>
      </c>
      <c r="F119" s="203" t="s">
        <v>369</v>
      </c>
      <c r="G119" s="230">
        <f t="shared" si="0"/>
        <v>0</v>
      </c>
      <c r="H119" s="251">
        <f>SUM(H120:H121)</f>
        <v>0</v>
      </c>
      <c r="I119" s="251">
        <f>SUM(I120:I121)</f>
        <v>0</v>
      </c>
      <c r="J119" s="251">
        <f>SUM(J120:J121)</f>
        <v>0</v>
      </c>
      <c r="K119" s="251">
        <f>SUM(K120:K121)</f>
        <v>0</v>
      </c>
      <c r="L119" s="73"/>
      <c r="M119" s="152"/>
      <c r="P119" s="256"/>
    </row>
    <row r="120" spans="3:16" ht="15" customHeight="1">
      <c r="C120" s="58"/>
      <c r="D120" s="248" t="s">
        <v>520</v>
      </c>
      <c r="E120" s="202" t="s">
        <v>206</v>
      </c>
      <c r="F120" s="203" t="s">
        <v>370</v>
      </c>
      <c r="G120" s="230">
        <f t="shared" si="0"/>
        <v>0</v>
      </c>
      <c r="H120" s="233"/>
      <c r="I120" s="233"/>
      <c r="J120" s="233"/>
      <c r="K120" s="233"/>
      <c r="L120" s="73"/>
      <c r="M120" s="152"/>
      <c r="P120" s="256"/>
    </row>
    <row r="121" spans="3:16" ht="15" customHeight="1">
      <c r="C121" s="58"/>
      <c r="D121" s="248" t="s">
        <v>521</v>
      </c>
      <c r="E121" s="202" t="s">
        <v>578</v>
      </c>
      <c r="F121" s="203" t="s">
        <v>371</v>
      </c>
      <c r="G121" s="230">
        <f t="shared" si="0"/>
        <v>0</v>
      </c>
      <c r="H121" s="251">
        <f>H123</f>
        <v>0</v>
      </c>
      <c r="I121" s="251">
        <f>I123</f>
        <v>0</v>
      </c>
      <c r="J121" s="251">
        <f>J123</f>
        <v>0</v>
      </c>
      <c r="K121" s="251">
        <f>K123</f>
        <v>0</v>
      </c>
      <c r="L121" s="73"/>
      <c r="M121" s="152"/>
      <c r="P121" s="256"/>
    </row>
    <row r="122" spans="3:16" ht="15" customHeight="1">
      <c r="C122" s="58"/>
      <c r="D122" s="248" t="s">
        <v>522</v>
      </c>
      <c r="E122" s="204" t="s">
        <v>337</v>
      </c>
      <c r="F122" s="203" t="s">
        <v>372</v>
      </c>
      <c r="G122" s="230">
        <f t="shared" si="0"/>
        <v>0</v>
      </c>
      <c r="H122" s="233"/>
      <c r="I122" s="233"/>
      <c r="J122" s="233"/>
      <c r="K122" s="233"/>
      <c r="L122" s="73"/>
      <c r="M122" s="152"/>
      <c r="P122" s="256"/>
    </row>
    <row r="123" spans="3:16" ht="15" customHeight="1">
      <c r="C123" s="58"/>
      <c r="D123" s="248" t="s">
        <v>523</v>
      </c>
      <c r="E123" s="204" t="s">
        <v>549</v>
      </c>
      <c r="F123" s="203" t="s">
        <v>373</v>
      </c>
      <c r="G123" s="230">
        <f t="shared" si="0"/>
        <v>0</v>
      </c>
      <c r="H123" s="233"/>
      <c r="I123" s="233"/>
      <c r="J123" s="233"/>
      <c r="K123" s="233"/>
      <c r="L123" s="73"/>
      <c r="M123" s="152"/>
      <c r="P123" s="256"/>
    </row>
    <row r="124" spans="3:16" ht="15" customHeight="1">
      <c r="C124" s="58"/>
      <c r="D124" s="305" t="s">
        <v>268</v>
      </c>
      <c r="E124" s="306"/>
      <c r="F124" s="306"/>
      <c r="G124" s="306"/>
      <c r="H124" s="306"/>
      <c r="I124" s="306"/>
      <c r="J124" s="306"/>
      <c r="K124" s="307"/>
      <c r="L124" s="73"/>
      <c r="M124" s="152"/>
      <c r="P124" s="258"/>
    </row>
    <row r="125" spans="3:16" ht="22.5">
      <c r="C125" s="58"/>
      <c r="D125" s="248" t="s">
        <v>524</v>
      </c>
      <c r="E125" s="228" t="s">
        <v>589</v>
      </c>
      <c r="F125" s="203" t="s">
        <v>374</v>
      </c>
      <c r="G125" s="230">
        <f t="shared" si="0"/>
        <v>0</v>
      </c>
      <c r="H125" s="251">
        <f>SUM( H126:H127)</f>
        <v>0</v>
      </c>
      <c r="I125" s="251">
        <f>SUM( I126:I127)</f>
        <v>0</v>
      </c>
      <c r="J125" s="251">
        <f>SUM( J126:J127)</f>
        <v>0</v>
      </c>
      <c r="K125" s="251">
        <f>SUM( K126:K127)</f>
        <v>0</v>
      </c>
      <c r="L125" s="73"/>
      <c r="M125" s="152"/>
      <c r="P125" s="256">
        <v>800</v>
      </c>
    </row>
    <row r="126" spans="3:16" ht="15" customHeight="1">
      <c r="C126" s="58"/>
      <c r="D126" s="248" t="s">
        <v>525</v>
      </c>
      <c r="E126" s="202" t="s">
        <v>206</v>
      </c>
      <c r="F126" s="203" t="s">
        <v>375</v>
      </c>
      <c r="G126" s="230">
        <f t="shared" si="0"/>
        <v>0</v>
      </c>
      <c r="H126" s="233"/>
      <c r="I126" s="233"/>
      <c r="J126" s="233"/>
      <c r="K126" s="233"/>
      <c r="L126" s="73"/>
      <c r="M126" s="152"/>
      <c r="P126" s="256">
        <v>810</v>
      </c>
    </row>
    <row r="127" spans="3:16" ht="15" customHeight="1">
      <c r="C127" s="58"/>
      <c r="D127" s="248" t="s">
        <v>526</v>
      </c>
      <c r="E127" s="202" t="s">
        <v>578</v>
      </c>
      <c r="F127" s="203" t="s">
        <v>376</v>
      </c>
      <c r="G127" s="230">
        <f t="shared" si="0"/>
        <v>0</v>
      </c>
      <c r="H127" s="251">
        <f>H128+H130</f>
        <v>0</v>
      </c>
      <c r="I127" s="251">
        <f>I128+I130</f>
        <v>0</v>
      </c>
      <c r="J127" s="251">
        <f>J128+J130</f>
        <v>0</v>
      </c>
      <c r="K127" s="251">
        <f>K128+K130</f>
        <v>0</v>
      </c>
      <c r="L127" s="73"/>
      <c r="M127" s="152"/>
      <c r="P127" s="256">
        <v>820</v>
      </c>
    </row>
    <row r="128" spans="3:16" ht="15" customHeight="1">
      <c r="C128" s="58"/>
      <c r="D128" s="248" t="s">
        <v>527</v>
      </c>
      <c r="E128" s="260" t="s">
        <v>590</v>
      </c>
      <c r="F128" s="203" t="s">
        <v>377</v>
      </c>
      <c r="G128" s="230">
        <f t="shared" si="0"/>
        <v>0</v>
      </c>
      <c r="H128" s="233"/>
      <c r="I128" s="233"/>
      <c r="J128" s="233"/>
      <c r="K128" s="233"/>
      <c r="L128" s="73"/>
      <c r="M128" s="152"/>
      <c r="P128" s="256">
        <v>830</v>
      </c>
    </row>
    <row r="129" spans="3:16" ht="15" customHeight="1">
      <c r="C129" s="58"/>
      <c r="D129" s="248" t="s">
        <v>528</v>
      </c>
      <c r="E129" s="206" t="s">
        <v>591</v>
      </c>
      <c r="F129" s="203" t="s">
        <v>378</v>
      </c>
      <c r="G129" s="230">
        <f t="shared" si="0"/>
        <v>0</v>
      </c>
      <c r="H129" s="233"/>
      <c r="I129" s="233"/>
      <c r="J129" s="233"/>
      <c r="K129" s="233"/>
      <c r="L129" s="73"/>
      <c r="M129" s="152"/>
      <c r="P129" s="258"/>
    </row>
    <row r="130" spans="3:16" ht="15" customHeight="1">
      <c r="C130" s="58"/>
      <c r="D130" s="248" t="s">
        <v>529</v>
      </c>
      <c r="E130" s="260" t="s">
        <v>208</v>
      </c>
      <c r="F130" s="203" t="s">
        <v>379</v>
      </c>
      <c r="G130" s="230">
        <f t="shared" si="0"/>
        <v>0</v>
      </c>
      <c r="H130" s="233"/>
      <c r="I130" s="233"/>
      <c r="J130" s="233"/>
      <c r="K130" s="233"/>
      <c r="L130" s="73"/>
      <c r="M130" s="152"/>
      <c r="P130" s="256">
        <v>840</v>
      </c>
    </row>
    <row r="131" spans="3:16" ht="15" customHeight="1">
      <c r="C131" s="58"/>
      <c r="D131" s="248" t="s">
        <v>401</v>
      </c>
      <c r="E131" s="228" t="s">
        <v>592</v>
      </c>
      <c r="F131" s="203" t="s">
        <v>380</v>
      </c>
      <c r="G131" s="230">
        <f t="shared" si="0"/>
        <v>0</v>
      </c>
      <c r="H131" s="239">
        <f>SUM( H132+H137)</f>
        <v>0</v>
      </c>
      <c r="I131" s="239">
        <f>SUM( I132+I137)</f>
        <v>0</v>
      </c>
      <c r="J131" s="239">
        <f>SUM( J132+J137)</f>
        <v>0</v>
      </c>
      <c r="K131" s="239">
        <f>SUM( K132+K137)</f>
        <v>0</v>
      </c>
      <c r="L131" s="77"/>
      <c r="M131" s="152"/>
      <c r="P131" s="256">
        <v>850</v>
      </c>
    </row>
    <row r="132" spans="3:16" ht="15" customHeight="1">
      <c r="C132" s="58"/>
      <c r="D132" s="248" t="s">
        <v>530</v>
      </c>
      <c r="E132" s="202" t="s">
        <v>206</v>
      </c>
      <c r="F132" s="203" t="s">
        <v>381</v>
      </c>
      <c r="G132" s="230">
        <f t="shared" ref="G132:G145" si="1">SUM(H132:K132)</f>
        <v>0</v>
      </c>
      <c r="H132" s="239">
        <f>SUM( H133:H134)</f>
        <v>0</v>
      </c>
      <c r="I132" s="239">
        <f>SUM( I133:I134)</f>
        <v>0</v>
      </c>
      <c r="J132" s="239">
        <f>SUM( J133:J134)</f>
        <v>0</v>
      </c>
      <c r="K132" s="239">
        <f>SUM( K133:K134)</f>
        <v>0</v>
      </c>
      <c r="L132" s="77"/>
      <c r="M132" s="152"/>
      <c r="P132" s="256">
        <v>860</v>
      </c>
    </row>
    <row r="133" spans="3:16" ht="15" customHeight="1">
      <c r="C133" s="58"/>
      <c r="D133" s="248" t="s">
        <v>531</v>
      </c>
      <c r="E133" s="204" t="s">
        <v>287</v>
      </c>
      <c r="F133" s="203" t="s">
        <v>382</v>
      </c>
      <c r="G133" s="230">
        <f t="shared" si="1"/>
        <v>0</v>
      </c>
      <c r="H133" s="234"/>
      <c r="I133" s="234"/>
      <c r="J133" s="234"/>
      <c r="K133" s="234"/>
      <c r="L133" s="77"/>
      <c r="M133" s="152"/>
      <c r="P133" s="256"/>
    </row>
    <row r="134" spans="3:16" ht="15" customHeight="1">
      <c r="C134" s="58"/>
      <c r="D134" s="248" t="s">
        <v>532</v>
      </c>
      <c r="E134" s="204" t="s">
        <v>582</v>
      </c>
      <c r="F134" s="203" t="s">
        <v>383</v>
      </c>
      <c r="G134" s="230">
        <f t="shared" si="1"/>
        <v>0</v>
      </c>
      <c r="H134" s="239">
        <f>H135+H136</f>
        <v>0</v>
      </c>
      <c r="I134" s="239">
        <f>I135+I136</f>
        <v>0</v>
      </c>
      <c r="J134" s="239">
        <f>J135+J136</f>
        <v>0</v>
      </c>
      <c r="K134" s="239">
        <f>K135+K136</f>
        <v>0</v>
      </c>
      <c r="L134" s="77"/>
      <c r="M134" s="152"/>
      <c r="P134" s="256"/>
    </row>
    <row r="135" spans="3:16" ht="15" customHeight="1">
      <c r="C135" s="58"/>
      <c r="D135" s="248" t="s">
        <v>533</v>
      </c>
      <c r="E135" s="206" t="s">
        <v>348</v>
      </c>
      <c r="F135" s="203" t="s">
        <v>384</v>
      </c>
      <c r="G135" s="230">
        <f t="shared" si="1"/>
        <v>0</v>
      </c>
      <c r="H135" s="234"/>
      <c r="I135" s="234"/>
      <c r="J135" s="234"/>
      <c r="K135" s="234"/>
      <c r="L135" s="77"/>
      <c r="M135" s="152"/>
      <c r="P135" s="256"/>
    </row>
    <row r="136" spans="3:16" ht="15" customHeight="1">
      <c r="C136" s="58"/>
      <c r="D136" s="248" t="s">
        <v>534</v>
      </c>
      <c r="E136" s="206" t="s">
        <v>385</v>
      </c>
      <c r="F136" s="203" t="s">
        <v>386</v>
      </c>
      <c r="G136" s="230">
        <f t="shared" si="1"/>
        <v>0</v>
      </c>
      <c r="H136" s="234"/>
      <c r="I136" s="234"/>
      <c r="J136" s="234"/>
      <c r="K136" s="234"/>
      <c r="L136" s="77"/>
      <c r="M136" s="152"/>
      <c r="P136" s="256"/>
    </row>
    <row r="137" spans="3:16" ht="15" customHeight="1">
      <c r="C137" s="58"/>
      <c r="D137" s="248" t="s">
        <v>535</v>
      </c>
      <c r="E137" s="202" t="s">
        <v>586</v>
      </c>
      <c r="F137" s="203" t="s">
        <v>387</v>
      </c>
      <c r="G137" s="230">
        <f t="shared" si="1"/>
        <v>0</v>
      </c>
      <c r="H137" s="239">
        <f>H138+H140</f>
        <v>0</v>
      </c>
      <c r="I137" s="239">
        <f>I138+I140</f>
        <v>0</v>
      </c>
      <c r="J137" s="239">
        <f>J138+J140</f>
        <v>0</v>
      </c>
      <c r="K137" s="239">
        <f>K138+K140</f>
        <v>0</v>
      </c>
      <c r="L137" s="77"/>
      <c r="M137" s="152"/>
      <c r="P137" s="256">
        <v>870</v>
      </c>
    </row>
    <row r="138" spans="3:16" ht="15" customHeight="1">
      <c r="C138" s="58"/>
      <c r="D138" s="248" t="s">
        <v>536</v>
      </c>
      <c r="E138" s="204" t="s">
        <v>590</v>
      </c>
      <c r="F138" s="203" t="s">
        <v>388</v>
      </c>
      <c r="G138" s="230">
        <f t="shared" si="1"/>
        <v>0</v>
      </c>
      <c r="H138" s="233"/>
      <c r="I138" s="233"/>
      <c r="J138" s="233"/>
      <c r="K138" s="233"/>
      <c r="L138" s="77"/>
      <c r="M138" s="152"/>
      <c r="P138" s="256">
        <v>880</v>
      </c>
    </row>
    <row r="139" spans="3:16" ht="15" customHeight="1">
      <c r="C139" s="58"/>
      <c r="D139" s="248" t="s">
        <v>537</v>
      </c>
      <c r="E139" s="206" t="s">
        <v>591</v>
      </c>
      <c r="F139" s="203" t="s">
        <v>389</v>
      </c>
      <c r="G139" s="230">
        <f t="shared" si="1"/>
        <v>0</v>
      </c>
      <c r="H139" s="233"/>
      <c r="I139" s="233"/>
      <c r="J139" s="233"/>
      <c r="K139" s="233"/>
      <c r="L139" s="77"/>
      <c r="M139" s="152"/>
      <c r="P139" s="256"/>
    </row>
    <row r="140" spans="3:16" ht="15" customHeight="1">
      <c r="C140" s="58"/>
      <c r="D140" s="248" t="s">
        <v>538</v>
      </c>
      <c r="E140" s="204" t="s">
        <v>208</v>
      </c>
      <c r="F140" s="203" t="s">
        <v>390</v>
      </c>
      <c r="G140" s="230">
        <f t="shared" si="1"/>
        <v>0</v>
      </c>
      <c r="H140" s="235"/>
      <c r="I140" s="235"/>
      <c r="J140" s="235"/>
      <c r="K140" s="235"/>
      <c r="L140" s="77"/>
      <c r="M140" s="152"/>
      <c r="P140" s="256">
        <v>890</v>
      </c>
    </row>
    <row r="141" spans="3:16" ht="15" customHeight="1">
      <c r="C141" s="58"/>
      <c r="D141" s="248" t="s">
        <v>539</v>
      </c>
      <c r="E141" s="228" t="s">
        <v>593</v>
      </c>
      <c r="F141" s="203" t="s">
        <v>391</v>
      </c>
      <c r="G141" s="230">
        <f t="shared" si="1"/>
        <v>1649.989</v>
      </c>
      <c r="H141" s="252">
        <f>SUM( H142:H143)</f>
        <v>0</v>
      </c>
      <c r="I141" s="252">
        <f>SUM( I142:I143)</f>
        <v>0</v>
      </c>
      <c r="J141" s="252">
        <f>SUM( J142:J143)</f>
        <v>1649.989</v>
      </c>
      <c r="K141" s="252">
        <f>SUM( K142:K143)</f>
        <v>0</v>
      </c>
      <c r="L141" s="77"/>
      <c r="M141" s="152"/>
      <c r="P141" s="256">
        <v>900</v>
      </c>
    </row>
    <row r="142" spans="3:16" ht="15" customHeight="1">
      <c r="C142" s="58"/>
      <c r="D142" s="248" t="s">
        <v>540</v>
      </c>
      <c r="E142" s="202" t="s">
        <v>206</v>
      </c>
      <c r="F142" s="203" t="s">
        <v>392</v>
      </c>
      <c r="G142" s="230">
        <f t="shared" si="1"/>
        <v>0</v>
      </c>
      <c r="H142" s="235"/>
      <c r="I142" s="235"/>
      <c r="J142" s="235"/>
      <c r="K142" s="235"/>
      <c r="L142" s="77"/>
      <c r="M142" s="152"/>
      <c r="P142" s="256"/>
    </row>
    <row r="143" spans="3:16" ht="15" customHeight="1">
      <c r="C143" s="58"/>
      <c r="D143" s="248" t="s">
        <v>541</v>
      </c>
      <c r="E143" s="202" t="s">
        <v>578</v>
      </c>
      <c r="F143" s="203" t="s">
        <v>393</v>
      </c>
      <c r="G143" s="230">
        <f t="shared" si="1"/>
        <v>1649.989</v>
      </c>
      <c r="H143" s="252">
        <f>H144+H145</f>
        <v>0</v>
      </c>
      <c r="I143" s="252">
        <f>I144+I145</f>
        <v>0</v>
      </c>
      <c r="J143" s="252">
        <f>J144+J145</f>
        <v>1649.989</v>
      </c>
      <c r="K143" s="252">
        <f>K144+K145</f>
        <v>0</v>
      </c>
      <c r="L143" s="77"/>
      <c r="M143" s="152"/>
      <c r="P143" s="256"/>
    </row>
    <row r="144" spans="3:16" ht="15" customHeight="1">
      <c r="C144" s="58"/>
      <c r="D144" s="248" t="s">
        <v>542</v>
      </c>
      <c r="E144" s="204" t="s">
        <v>207</v>
      </c>
      <c r="F144" s="203" t="s">
        <v>396</v>
      </c>
      <c r="G144" s="230">
        <f t="shared" si="1"/>
        <v>1475.2149999999999</v>
      </c>
      <c r="H144" s="235"/>
      <c r="I144" s="233"/>
      <c r="J144" s="235">
        <v>1475.2149999999999</v>
      </c>
      <c r="K144" s="235"/>
      <c r="L144" s="77"/>
      <c r="M144" s="152"/>
      <c r="P144" s="256" t="s">
        <v>394</v>
      </c>
    </row>
    <row r="145" spans="3:19" ht="15" customHeight="1">
      <c r="C145" s="58"/>
      <c r="D145" s="248" t="s">
        <v>543</v>
      </c>
      <c r="E145" s="204" t="s">
        <v>208</v>
      </c>
      <c r="F145" s="203" t="s">
        <v>397</v>
      </c>
      <c r="G145" s="230">
        <f t="shared" si="1"/>
        <v>174.774</v>
      </c>
      <c r="H145" s="235"/>
      <c r="I145" s="233"/>
      <c r="J145" s="235">
        <v>174.774</v>
      </c>
      <c r="K145" s="243"/>
      <c r="L145" s="77"/>
      <c r="M145" s="152"/>
      <c r="P145" s="256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311" t="str">
        <f>IF(Титульный!G45="","",Титульный!G45)</f>
        <v xml:space="preserve">делопроизводитель </v>
      </c>
      <c r="G147" s="311"/>
      <c r="H147" s="153"/>
      <c r="I147" s="311" t="str">
        <f>IF(Титульный!G44="","",Титульный!G44)</f>
        <v>Тукало Татьяна Борисовна</v>
      </c>
      <c r="J147" s="311"/>
      <c r="K147" s="311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312" t="s">
        <v>215</v>
      </c>
      <c r="G148" s="312"/>
      <c r="H148" s="154"/>
      <c r="I148" s="312" t="s">
        <v>213</v>
      </c>
      <c r="J148" s="312"/>
      <c r="K148" s="312"/>
      <c r="L148" s="154"/>
      <c r="M148" s="312" t="s">
        <v>214</v>
      </c>
      <c r="N148" s="312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311" t="str">
        <f>IF(Титульный!G46="","",Титульный!G46)</f>
        <v>88634725076</v>
      </c>
      <c r="G150" s="311"/>
      <c r="H150" s="311"/>
      <c r="I150" s="152"/>
      <c r="J150" s="156" t="s">
        <v>216</v>
      </c>
      <c r="K150" s="242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13" t="s">
        <v>217</v>
      </c>
      <c r="G151" s="313"/>
      <c r="H151" s="313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F148:G148"/>
    <mergeCell ref="I148:K148"/>
    <mergeCell ref="M148:N148"/>
    <mergeCell ref="F150:H150"/>
    <mergeCell ref="F151:H151"/>
    <mergeCell ref="D87:K87"/>
    <mergeCell ref="D91:K91"/>
    <mergeCell ref="D124:K124"/>
    <mergeCell ref="F147:G147"/>
    <mergeCell ref="I147:K147"/>
    <mergeCell ref="D8:E8"/>
    <mergeCell ref="D11:D12"/>
    <mergeCell ref="D14:K14"/>
    <mergeCell ref="D51:K51"/>
    <mergeCell ref="E11:E12"/>
    <mergeCell ref="F11:F12"/>
    <mergeCell ref="G11:G12"/>
    <mergeCell ref="H11:K1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opLeftCell="C7" zoomScaleNormal="100" workbookViewId="0">
      <selection activeCell="E27" sqref="E27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5"/>
      <c r="O1" s="215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4" t="s">
        <v>0</v>
      </c>
      <c r="D14" s="80">
        <v>1</v>
      </c>
      <c r="E14" s="265"/>
    </row>
    <row r="15" spans="3:15" ht="15" customHeight="1">
      <c r="C15" s="48"/>
      <c r="D15" s="211"/>
      <c r="E15" s="212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A1:D6"/>
  <sheetViews>
    <sheetView showGridLines="0" zoomScaleNormal="100" workbookViewId="0"/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1:4" ht="12" customHeight="1"/>
    <row r="2" spans="1:4" ht="12" customHeight="1">
      <c r="B2" s="314" t="s">
        <v>148</v>
      </c>
      <c r="C2" s="314"/>
      <c r="D2" s="314"/>
    </row>
    <row r="3" spans="1:4" ht="12" customHeight="1">
      <c r="B3" s="67" t="str">
        <f>IF(org="","Не определено",org)</f>
        <v>ООО "ПримЭнерго"</v>
      </c>
      <c r="C3" s="69"/>
      <c r="D3" s="69"/>
    </row>
    <row r="4" spans="1:4" ht="12" customHeight="1"/>
    <row r="5" spans="1:4" ht="15" customHeight="1">
      <c r="B5" s="269" t="s">
        <v>149</v>
      </c>
      <c r="C5" s="269" t="s">
        <v>150</v>
      </c>
      <c r="D5" s="269" t="s">
        <v>5</v>
      </c>
    </row>
    <row r="6" spans="1:4" ht="22.5">
      <c r="A6" s="268"/>
      <c r="B6" s="270" t="s">
        <v>1967</v>
      </c>
      <c r="C6" s="271" t="s">
        <v>1968</v>
      </c>
      <c r="D6" s="272" t="s">
        <v>1969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hyperlinks>
    <hyperlink ref="B6" location="'Титульный'!G60" tooltip="Титульный!G60" display="Титульный!G60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64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64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1916</v>
      </c>
      <c r="B42" s="70" t="s">
        <v>599</v>
      </c>
      <c r="C42" s="70" t="s">
        <v>242</v>
      </c>
    </row>
    <row r="43" spans="1:3">
      <c r="A43" s="70" t="s">
        <v>1917</v>
      </c>
      <c r="B43" s="70" t="s">
        <v>599</v>
      </c>
      <c r="C43" s="70" t="s">
        <v>242</v>
      </c>
    </row>
    <row r="44" spans="1:3">
      <c r="A44" s="70" t="s">
        <v>1919</v>
      </c>
      <c r="B44" s="70" t="s">
        <v>599</v>
      </c>
      <c r="C44" s="70" t="s">
        <v>242</v>
      </c>
    </row>
    <row r="45" spans="1:3">
      <c r="A45" s="70" t="s">
        <v>1920</v>
      </c>
      <c r="B45" s="70" t="s">
        <v>599</v>
      </c>
      <c r="C45" s="70" t="s">
        <v>242</v>
      </c>
    </row>
    <row r="46" spans="1:3">
      <c r="A46" s="70" t="s">
        <v>1921</v>
      </c>
      <c r="B46" s="70" t="s">
        <v>599</v>
      </c>
      <c r="C46" s="70" t="s">
        <v>242</v>
      </c>
    </row>
    <row r="47" spans="1:3">
      <c r="A47" s="70" t="s">
        <v>1922</v>
      </c>
      <c r="B47" s="70" t="s">
        <v>599</v>
      </c>
      <c r="C47" s="70" t="s">
        <v>242</v>
      </c>
    </row>
    <row r="48" spans="1:3">
      <c r="A48" s="70" t="s">
        <v>1926</v>
      </c>
      <c r="B48" s="70" t="s">
        <v>599</v>
      </c>
      <c r="C48" s="70" t="s">
        <v>242</v>
      </c>
    </row>
    <row r="49" spans="1:3">
      <c r="A49" s="70" t="s">
        <v>1927</v>
      </c>
      <c r="B49" s="70" t="s">
        <v>599</v>
      </c>
      <c r="C49" s="70" t="s">
        <v>242</v>
      </c>
    </row>
    <row r="50" spans="1:3">
      <c r="A50" s="70" t="s">
        <v>1928</v>
      </c>
      <c r="B50" s="70" t="s">
        <v>599</v>
      </c>
      <c r="C50" s="70" t="s">
        <v>242</v>
      </c>
    </row>
    <row r="51" spans="1:3">
      <c r="A51" s="70" t="s">
        <v>1932</v>
      </c>
      <c r="B51" s="70" t="s">
        <v>599</v>
      </c>
      <c r="C51" s="70" t="s">
        <v>242</v>
      </c>
    </row>
    <row r="52" spans="1:3">
      <c r="A52" s="70" t="s">
        <v>1933</v>
      </c>
      <c r="B52" s="70" t="s">
        <v>599</v>
      </c>
      <c r="C52" s="70" t="s">
        <v>242</v>
      </c>
    </row>
    <row r="53" spans="1:3">
      <c r="A53" s="70" t="s">
        <v>1942</v>
      </c>
      <c r="B53" s="70" t="s">
        <v>599</v>
      </c>
      <c r="C53" s="70" t="s">
        <v>242</v>
      </c>
    </row>
    <row r="54" spans="1:3">
      <c r="A54" s="70" t="s">
        <v>1943</v>
      </c>
      <c r="B54" s="70" t="s">
        <v>599</v>
      </c>
      <c r="C54" s="70" t="s">
        <v>242</v>
      </c>
    </row>
    <row r="55" spans="1:3">
      <c r="A55" s="70" t="s">
        <v>1944</v>
      </c>
      <c r="B55" s="70" t="s">
        <v>599</v>
      </c>
      <c r="C55" s="70" t="s">
        <v>242</v>
      </c>
    </row>
    <row r="56" spans="1:3">
      <c r="A56" s="70" t="s">
        <v>1945</v>
      </c>
      <c r="B56" s="70" t="s">
        <v>599</v>
      </c>
      <c r="C56" s="70" t="s">
        <v>242</v>
      </c>
    </row>
    <row r="57" spans="1:3">
      <c r="A57" s="70" t="s">
        <v>1946</v>
      </c>
      <c r="B57" s="70" t="s">
        <v>599</v>
      </c>
      <c r="C57" s="70" t="s">
        <v>242</v>
      </c>
    </row>
    <row r="58" spans="1:3">
      <c r="A58" s="70" t="s">
        <v>1947</v>
      </c>
      <c r="B58" s="70" t="s">
        <v>599</v>
      </c>
      <c r="C58" s="70" t="s">
        <v>242</v>
      </c>
    </row>
    <row r="59" spans="1:3">
      <c r="A59" s="70" t="s">
        <v>1958</v>
      </c>
      <c r="B59" s="70" t="s">
        <v>599</v>
      </c>
      <c r="C59" s="70" t="s">
        <v>242</v>
      </c>
    </row>
    <row r="60" spans="1:3">
      <c r="A60" s="70" t="s">
        <v>1959</v>
      </c>
      <c r="B60" s="70" t="s">
        <v>599</v>
      </c>
      <c r="C60" s="70" t="s">
        <v>242</v>
      </c>
    </row>
    <row r="61" spans="1:3">
      <c r="A61" s="70" t="s">
        <v>1963</v>
      </c>
      <c r="B61" s="70" t="s">
        <v>599</v>
      </c>
      <c r="C61" s="70" t="s">
        <v>242</v>
      </c>
    </row>
    <row r="62" spans="1:3">
      <c r="A62" s="70" t="s">
        <v>1964</v>
      </c>
      <c r="B62" s="70" t="s">
        <v>599</v>
      </c>
      <c r="C62" s="70" t="s">
        <v>242</v>
      </c>
    </row>
    <row r="63" spans="1:3">
      <c r="A63" s="70" t="s">
        <v>1965</v>
      </c>
      <c r="B63" s="70" t="s">
        <v>599</v>
      </c>
      <c r="C63" s="70" t="s">
        <v>242</v>
      </c>
    </row>
    <row r="64" spans="1:3">
      <c r="A64" s="70" t="s">
        <v>1966</v>
      </c>
      <c r="B64" s="70" t="s">
        <v>599</v>
      </c>
      <c r="C64" s="70" t="s">
        <v>242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79">
        <v>2021</v>
      </c>
    </row>
    <row r="6" spans="1:7">
      <c r="B6" t="s">
        <v>26</v>
      </c>
      <c r="D6" s="8" t="s">
        <v>121</v>
      </c>
      <c r="E6" s="179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0" t="s">
        <v>261</v>
      </c>
    </row>
    <row r="23" spans="2:4">
      <c r="B23" t="s">
        <v>37</v>
      </c>
      <c r="D23" s="180" t="s">
        <v>262</v>
      </c>
    </row>
    <row r="24" spans="2:4">
      <c r="B24" t="s">
        <v>38</v>
      </c>
      <c r="D24" s="200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7"/>
    </row>
    <row r="4" spans="1:15">
      <c r="A4" s="213" t="s">
        <v>400</v>
      </c>
    </row>
    <row r="5" spans="1:15" s="63" customFormat="1" ht="15" customHeight="1">
      <c r="C5" s="56"/>
      <c r="D5" s="255"/>
      <c r="E5" s="220"/>
      <c r="F5" s="216"/>
      <c r="G5" s="236">
        <f>SUM(H5:K5)</f>
        <v>0</v>
      </c>
      <c r="H5" s="237"/>
      <c r="I5" s="237"/>
      <c r="J5" s="237"/>
      <c r="K5" s="238"/>
      <c r="L5" s="75"/>
      <c r="M5" s="223"/>
      <c r="N5" s="224"/>
      <c r="O5" s="224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2018-11-26T06:34:24Z</cp:lastPrinted>
  <dcterms:created xsi:type="dcterms:W3CDTF">2004-05-21T07:18:45Z</dcterms:created>
  <dcterms:modified xsi:type="dcterms:W3CDTF">2019-06-27T13:51:42Z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1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