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730" windowHeight="11760"/>
  </bookViews>
  <sheets>
    <sheet name="стр.1_5" sheetId="1" r:id="rId1"/>
  </sheets>
  <definedNames>
    <definedName name="TABLE" localSheetId="0">стр.1_5!$A$7:$F$43</definedName>
    <definedName name="_xlnm.Print_Titles" localSheetId="0">стр.1_5!$7:$7</definedName>
  </definedNames>
  <calcPr calcId="125725"/>
</workbook>
</file>

<file path=xl/calcChain.xml><?xml version="1.0" encoding="utf-8"?>
<calcChain xmlns="http://schemas.openxmlformats.org/spreadsheetml/2006/main">
  <c r="F30" i="1"/>
  <c r="F25"/>
  <c r="F39"/>
  <c r="F20"/>
  <c r="F9"/>
  <c r="J20"/>
  <c r="F32"/>
  <c r="D36"/>
  <c r="D30"/>
  <c r="D25"/>
  <c r="E36"/>
  <c r="E30"/>
  <c r="E31"/>
  <c r="E32"/>
  <c r="E25"/>
  <c r="E19"/>
  <c r="E20" s="1"/>
  <c r="E39" l="1"/>
  <c r="E9" l="1"/>
  <c r="D9"/>
  <c r="D39"/>
  <c r="D24"/>
  <c r="E24"/>
  <c r="F24"/>
  <c r="F36" l="1"/>
</calcChain>
</file>

<file path=xl/sharedStrings.xml><?xml version="1.0" encoding="utf-8"?>
<sst xmlns="http://schemas.openxmlformats.org/spreadsheetml/2006/main" count="132" uniqueCount="90">
  <si>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</si>
  <si>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</si>
  <si>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</si>
  <si>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</si>
  <si>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</si>
  <si>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</si>
  <si>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</si>
  <si>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</si>
  <si>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</si>
  <si>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</si>
  <si>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</si>
  <si>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</si>
  <si>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</si>
  <si>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</si>
  <si>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</si>
  <si>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</si>
  <si>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</si>
  <si>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</si>
  <si>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</si>
  <si>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</si>
  <si>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</si>
  <si>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</si>
  <si>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</si>
  <si>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</si>
  <si>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</si>
  <si>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</si>
  <si>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</si>
  <si>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</si>
  <si>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</si>
  <si>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</si>
  <si>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</si>
  <si>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</si>
  <si>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</si>
  <si>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</si>
  <si>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</si>
  <si>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</si>
  <si>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</si>
  <si>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</si>
  <si>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</si>
  <si>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</si>
  <si>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</si>
  <si>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</si>
  <si>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</si>
  <si>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</si>
  <si>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</si>
  <si>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</si>
  <si>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</si>
  <si>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</si>
  <si>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</si>
  <si>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</si>
  <si>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</si>
  <si>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</si>
  <si>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</si>
  <si>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</si>
  <si>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Приложение № 2
к предложению о размере цен (тарифов), долгосрочных параметров регулирования</t>
  </si>
  <si>
    <t xml:space="preserve">
3.4.</t>
  </si>
  <si>
    <t xml:space="preserve">
тыс. кВт·ч</t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</si>
  <si>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</si>
  <si>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</si>
  <si>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t>Выпадающие, 
излишние доходы (расходы) прошлых лет</t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</si>
  <si>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</si>
  <si>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</si>
  <si>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</si>
  <si>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</si>
  <si>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</si>
  <si>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</si>
  <si>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</si>
  <si>
    <r>
      <t xml:space="preserve">Расчетный объем услуг в части управления технологическими режимами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</si>
  <si>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</si>
  <si>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</si>
  <si>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
Объем полезного отпуска электроэнергии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</si>
  <si>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0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</si>
  <si>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0"/>
        <rFont val="Times New Roman"/>
        <family val="1"/>
        <charset val="204"/>
      </rPr>
      <t>3</t>
    </r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</si>
  <si>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</si>
  <si>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0"/>
        <rFont val="Times New Roman"/>
        <family val="1"/>
        <charset val="204"/>
      </rPr>
      <t>4</t>
    </r>
  </si>
  <si>
    <r>
      <t xml:space="preserve">Расходы, связанные
с производством
и реализацией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</si>
  <si>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0"/>
        <rFont val="Times New Roman"/>
        <family val="1"/>
        <charset val="204"/>
      </rPr>
      <t>2, 4</t>
    </r>
    <r>
      <rPr>
        <sz val="10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- всего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</si>
  <si>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Объем условных единиц 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</si>
  <si>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0"/>
        <rFont val="Times New Roman"/>
        <family val="1"/>
        <charset val="204"/>
      </rPr>
      <t>3</t>
    </r>
  </si>
  <si>
    <t>"Инвестиционная программа ООО "Примэнерго" в границах Ростовской области на 2017-2019гг", утверждена Постановлением РСТ РО от 31.10.2016г. №55/4</t>
  </si>
  <si>
    <t>Программа энергосбережения и повышения энергетической  эффективности на 2015-2019гг" утверждена директором 
ООО "Примэнерго" 10.02.2014г.</t>
  </si>
  <si>
    <t>-</t>
  </si>
  <si>
    <t>Программа энергосбережения и повышения энергетической  эффективности на 
2020-2024 гг утверждена директором ООО "Примэнерго" 28.01.2019г.</t>
  </si>
  <si>
    <t xml:space="preserve">в том числе: </t>
  </si>
  <si>
    <t>Директор ООО "Примэнерго"</t>
  </si>
  <si>
    <t>Н.П.Тихомиров</t>
  </si>
  <si>
    <t>Фактические показатели 
за год, предшествующий базовому периоду 2019г.</t>
  </si>
  <si>
    <r>
      <t xml:space="preserve">Показатели, утвержденные 
на базовый период </t>
    </r>
    <r>
      <rPr>
        <vertAlign val="superscript"/>
        <sz val="10"/>
        <rFont val="Times New Roman"/>
        <family val="1"/>
        <charset val="204"/>
      </rPr>
      <t xml:space="preserve">1 </t>
    </r>
    <r>
      <rPr>
        <sz val="10"/>
        <rFont val="Times New Roman"/>
        <family val="1"/>
        <charset val="204"/>
      </rPr>
      <t>2020г.</t>
    </r>
  </si>
  <si>
    <t>Предложения 
на расчетный период регулирования 2021г.</t>
  </si>
  <si>
    <t>"Инвестиционная программа  ООО "Примэнерго" в границах Ростовской области на 2020-2024гг", утверждена Постановлением РСТ РО от 26.12.2019г. №71/6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</si>
</sst>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4" fontId="6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3" fillId="2" borderId="0" xfId="0" applyFont="1" applyFill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topLeftCell="A28" zoomScaleNormal="100" zoomScaleSheetLayoutView="100" workbookViewId="0">
      <selection activeCell="F35" sqref="F35"/>
    </sheetView>
  </sheetViews>
  <sheetFormatPr defaultRowHeight="15.75"/>
  <cols>
    <col min="1" max="1" width="6.5703125" style="14" customWidth="1"/>
    <col min="2" max="2" width="31.5703125" style="14" customWidth="1"/>
    <col min="3" max="3" width="12.28515625" style="14" customWidth="1"/>
    <col min="4" max="5" width="27.5703125" style="14" customWidth="1"/>
    <col min="6" max="6" width="25.85546875" style="14" customWidth="1"/>
    <col min="7" max="7" width="15.140625" style="16" customWidth="1"/>
    <col min="8" max="8" width="14.42578125" style="16" customWidth="1"/>
    <col min="9" max="16384" width="9.140625" style="16"/>
  </cols>
  <sheetData>
    <row r="1" spans="1:6" ht="54" customHeight="1">
      <c r="F1" s="15" t="s">
        <v>54</v>
      </c>
    </row>
    <row r="4" spans="1:6" ht="31.5" customHeight="1">
      <c r="A4" s="31" t="s">
        <v>65</v>
      </c>
      <c r="B4" s="32"/>
      <c r="C4" s="32"/>
      <c r="D4" s="32"/>
      <c r="E4" s="32"/>
      <c r="F4" s="32"/>
    </row>
    <row r="7" spans="1:6" s="18" customFormat="1" ht="38.25">
      <c r="A7" s="12" t="s">
        <v>53</v>
      </c>
      <c r="B7" s="17" t="s">
        <v>0</v>
      </c>
      <c r="C7" s="4" t="s">
        <v>1</v>
      </c>
      <c r="D7" s="4" t="s">
        <v>86</v>
      </c>
      <c r="E7" s="5" t="s">
        <v>87</v>
      </c>
      <c r="F7" s="12" t="s">
        <v>88</v>
      </c>
    </row>
    <row r="8" spans="1:6" s="13" customFormat="1" ht="42" customHeight="1">
      <c r="A8" s="9" t="s">
        <v>2</v>
      </c>
      <c r="B8" s="3" t="s">
        <v>3</v>
      </c>
      <c r="C8" s="9"/>
      <c r="D8" s="1"/>
      <c r="E8" s="1"/>
      <c r="F8" s="1"/>
    </row>
    <row r="9" spans="1:6" s="13" customFormat="1" ht="28.7" customHeight="1">
      <c r="A9" s="9" t="s">
        <v>4</v>
      </c>
      <c r="B9" s="3" t="s">
        <v>5</v>
      </c>
      <c r="C9" s="9" t="s">
        <v>6</v>
      </c>
      <c r="D9" s="2">
        <f>19815.4+4702.97</f>
        <v>24518.370000000003</v>
      </c>
      <c r="E9" s="6">
        <f>24004.89+4177.88</f>
        <v>28182.77</v>
      </c>
      <c r="F9" s="6">
        <f>26283.21+5454.92</f>
        <v>31738.129999999997</v>
      </c>
    </row>
    <row r="10" spans="1:6" s="13" customFormat="1" ht="28.7" customHeight="1">
      <c r="A10" s="9" t="s">
        <v>7</v>
      </c>
      <c r="B10" s="3" t="s">
        <v>8</v>
      </c>
      <c r="C10" s="9" t="s">
        <v>6</v>
      </c>
      <c r="D10" s="1" t="s">
        <v>81</v>
      </c>
      <c r="E10" s="1" t="s">
        <v>81</v>
      </c>
      <c r="F10" s="1" t="s">
        <v>81</v>
      </c>
    </row>
    <row r="11" spans="1:6" s="13" customFormat="1" ht="59.25" customHeight="1">
      <c r="A11" s="9" t="s">
        <v>9</v>
      </c>
      <c r="B11" s="3" t="s">
        <v>10</v>
      </c>
      <c r="C11" s="9" t="s">
        <v>6</v>
      </c>
      <c r="D11" s="1" t="s">
        <v>81</v>
      </c>
      <c r="E11" s="1" t="s">
        <v>81</v>
      </c>
      <c r="F11" s="1" t="s">
        <v>81</v>
      </c>
    </row>
    <row r="12" spans="1:6" s="13" customFormat="1" ht="27.75" customHeight="1">
      <c r="A12" s="9" t="s">
        <v>11</v>
      </c>
      <c r="B12" s="3" t="s">
        <v>12</v>
      </c>
      <c r="C12" s="9" t="s">
        <v>6</v>
      </c>
      <c r="D12" s="1" t="s">
        <v>81</v>
      </c>
      <c r="E12" s="1" t="s">
        <v>81</v>
      </c>
      <c r="F12" s="1" t="s">
        <v>81</v>
      </c>
    </row>
    <row r="13" spans="1:6" s="13" customFormat="1" ht="41.25" customHeight="1">
      <c r="A13" s="9" t="s">
        <v>13</v>
      </c>
      <c r="B13" s="3" t="s">
        <v>14</v>
      </c>
      <c r="C13" s="9"/>
      <c r="D13" s="1"/>
      <c r="E13" s="1"/>
      <c r="F13" s="1"/>
    </row>
    <row r="14" spans="1:6" s="13" customFormat="1" ht="63.75">
      <c r="A14" s="9" t="s">
        <v>15</v>
      </c>
      <c r="B14" s="3" t="s">
        <v>58</v>
      </c>
      <c r="C14" s="9" t="s">
        <v>16</v>
      </c>
      <c r="D14" s="1" t="s">
        <v>81</v>
      </c>
      <c r="E14" s="1" t="s">
        <v>81</v>
      </c>
      <c r="F14" s="1" t="s">
        <v>81</v>
      </c>
    </row>
    <row r="15" spans="1:6" s="13" customFormat="1" ht="58.5" customHeight="1">
      <c r="A15" s="9" t="s">
        <v>17</v>
      </c>
      <c r="B15" s="3" t="s">
        <v>57</v>
      </c>
      <c r="C15" s="9"/>
      <c r="D15" s="1"/>
      <c r="E15" s="1"/>
      <c r="F15" s="1"/>
    </row>
    <row r="16" spans="1:6" s="13" customFormat="1" ht="60.75" customHeight="1">
      <c r="A16" s="9" t="s">
        <v>18</v>
      </c>
      <c r="B16" s="3" t="s">
        <v>67</v>
      </c>
      <c r="C16" s="9" t="s">
        <v>19</v>
      </c>
      <c r="D16" s="1" t="s">
        <v>81</v>
      </c>
      <c r="E16" s="1" t="s">
        <v>81</v>
      </c>
      <c r="F16" s="1" t="s">
        <v>81</v>
      </c>
    </row>
    <row r="17" spans="1:10" s="13" customFormat="1" ht="39.75" customHeight="1">
      <c r="A17" s="9" t="s">
        <v>20</v>
      </c>
      <c r="B17" s="3" t="s">
        <v>68</v>
      </c>
      <c r="C17" s="9" t="s">
        <v>21</v>
      </c>
      <c r="D17" s="1" t="s">
        <v>81</v>
      </c>
      <c r="E17" s="1" t="s">
        <v>81</v>
      </c>
      <c r="F17" s="1" t="s">
        <v>81</v>
      </c>
    </row>
    <row r="18" spans="1:10" s="22" customFormat="1" ht="24.75" customHeight="1">
      <c r="A18" s="19" t="s">
        <v>22</v>
      </c>
      <c r="B18" s="20" t="s">
        <v>69</v>
      </c>
      <c r="C18" s="19" t="s">
        <v>19</v>
      </c>
      <c r="D18" s="21">
        <v>2.766</v>
      </c>
      <c r="E18" s="7">
        <v>2.8210000000000002</v>
      </c>
      <c r="F18" s="7">
        <v>3.1539999999999999</v>
      </c>
    </row>
    <row r="19" spans="1:10" s="13" customFormat="1" ht="60" customHeight="1">
      <c r="A19" s="9" t="s">
        <v>55</v>
      </c>
      <c r="B19" s="3" t="s">
        <v>70</v>
      </c>
      <c r="C19" s="9" t="s">
        <v>56</v>
      </c>
      <c r="D19" s="23">
        <v>12865.96</v>
      </c>
      <c r="E19" s="8">
        <f>16429.63-1313.8</f>
        <v>15115.830000000002</v>
      </c>
      <c r="F19" s="8">
        <v>15608.682000000001</v>
      </c>
    </row>
    <row r="20" spans="1:10" s="13" customFormat="1" ht="76.5" customHeight="1">
      <c r="A20" s="9" t="s">
        <v>24</v>
      </c>
      <c r="B20" s="3" t="s">
        <v>71</v>
      </c>
      <c r="C20" s="9" t="s">
        <v>23</v>
      </c>
      <c r="D20" s="6">
        <v>4788.6099999999997</v>
      </c>
      <c r="E20" s="6">
        <f>E19*37%</f>
        <v>5592.8571000000002</v>
      </c>
      <c r="F20" s="6">
        <f>F19*37.2%</f>
        <v>5806.429704000001</v>
      </c>
      <c r="J20" s="34">
        <f>D20*100/D19</f>
        <v>37.21922033023575</v>
      </c>
    </row>
    <row r="21" spans="1:10" s="13" customFormat="1" ht="93" customHeight="1">
      <c r="A21" s="9" t="s">
        <v>25</v>
      </c>
      <c r="B21" s="3" t="s">
        <v>72</v>
      </c>
      <c r="C21" s="9" t="s">
        <v>16</v>
      </c>
      <c r="D21" s="1">
        <v>9.7100000000000009</v>
      </c>
      <c r="E21" s="9">
        <v>9.5500000000000007</v>
      </c>
      <c r="F21" s="9">
        <v>9.5500000000000007</v>
      </c>
    </row>
    <row r="22" spans="1:10" s="13" customFormat="1" ht="93.75" customHeight="1">
      <c r="A22" s="9" t="s">
        <v>26</v>
      </c>
      <c r="B22" s="3" t="s">
        <v>73</v>
      </c>
      <c r="C22" s="9"/>
      <c r="D22" s="9" t="s">
        <v>80</v>
      </c>
      <c r="E22" s="9" t="s">
        <v>82</v>
      </c>
      <c r="F22" s="9" t="s">
        <v>82</v>
      </c>
    </row>
    <row r="23" spans="1:10" s="13" customFormat="1" ht="88.9" customHeight="1">
      <c r="A23" s="9" t="s">
        <v>27</v>
      </c>
      <c r="B23" s="3" t="s">
        <v>74</v>
      </c>
      <c r="C23" s="9" t="s">
        <v>21</v>
      </c>
      <c r="D23" s="6" t="s">
        <v>81</v>
      </c>
      <c r="E23" s="6" t="s">
        <v>81</v>
      </c>
      <c r="F23" s="6" t="s">
        <v>81</v>
      </c>
    </row>
    <row r="24" spans="1:10" s="13" customFormat="1" ht="72" customHeight="1">
      <c r="A24" s="9" t="s">
        <v>28</v>
      </c>
      <c r="B24" s="3" t="s">
        <v>29</v>
      </c>
      <c r="C24" s="9"/>
      <c r="D24" s="2">
        <f>D9</f>
        <v>24518.370000000003</v>
      </c>
      <c r="E24" s="6">
        <f>E9</f>
        <v>28182.77</v>
      </c>
      <c r="F24" s="6">
        <f>F9</f>
        <v>31738.129999999997</v>
      </c>
    </row>
    <row r="25" spans="1:10" s="13" customFormat="1" ht="90" customHeight="1">
      <c r="A25" s="9" t="s">
        <v>30</v>
      </c>
      <c r="B25" s="3" t="s">
        <v>75</v>
      </c>
      <c r="C25" s="9" t="s">
        <v>6</v>
      </c>
      <c r="D25" s="2">
        <f>D27+D28+D29+388.81</f>
        <v>14668.68</v>
      </c>
      <c r="E25" s="6">
        <f>E27+E28+E29+226.04+0.01</f>
        <v>12290.56</v>
      </c>
      <c r="F25" s="6">
        <f>F29+F28+F27+519.06</f>
        <v>16407.900000000001</v>
      </c>
    </row>
    <row r="26" spans="1:10" s="13" customFormat="1" ht="12.75" customHeight="1">
      <c r="A26" s="9"/>
      <c r="B26" s="3" t="s">
        <v>83</v>
      </c>
      <c r="C26" s="9"/>
      <c r="D26" s="2"/>
      <c r="E26" s="6"/>
      <c r="F26" s="6"/>
    </row>
    <row r="27" spans="1:10" s="13" customFormat="1" ht="27.6" customHeight="1">
      <c r="A27" s="9"/>
      <c r="B27" s="3" t="s">
        <v>31</v>
      </c>
      <c r="C27" s="9"/>
      <c r="D27" s="2">
        <v>4834.24</v>
      </c>
      <c r="E27" s="6">
        <v>4065.12</v>
      </c>
      <c r="F27" s="6">
        <v>6236.78</v>
      </c>
    </row>
    <row r="28" spans="1:10" s="13" customFormat="1" ht="27.6" customHeight="1">
      <c r="A28" s="9"/>
      <c r="B28" s="3" t="s">
        <v>32</v>
      </c>
      <c r="C28" s="9"/>
      <c r="D28" s="2">
        <v>7513.39</v>
      </c>
      <c r="E28" s="6">
        <v>6325.23</v>
      </c>
      <c r="F28" s="6">
        <v>7417.06</v>
      </c>
    </row>
    <row r="29" spans="1:10" s="13" customFormat="1" ht="27.6" customHeight="1">
      <c r="A29" s="9"/>
      <c r="B29" s="3" t="s">
        <v>33</v>
      </c>
      <c r="C29" s="9"/>
      <c r="D29" s="2">
        <v>1932.24</v>
      </c>
      <c r="E29" s="6">
        <v>1674.16</v>
      </c>
      <c r="F29" s="6">
        <v>2235</v>
      </c>
    </row>
    <row r="30" spans="1:10" s="13" customFormat="1" ht="85.5" customHeight="1">
      <c r="A30" s="9" t="s">
        <v>34</v>
      </c>
      <c r="B30" s="3" t="s">
        <v>76</v>
      </c>
      <c r="C30" s="9" t="s">
        <v>6</v>
      </c>
      <c r="D30" s="2">
        <f>D24-D25-D32</f>
        <v>8764.3300000000017</v>
      </c>
      <c r="E30" s="6">
        <f>E24-E25-E31-E32</f>
        <v>6940.49</v>
      </c>
      <c r="F30" s="6">
        <f>F24-F25-F31-F32</f>
        <v>9509.3199999999961</v>
      </c>
    </row>
    <row r="31" spans="1:10" s="13" customFormat="1" ht="60.75" customHeight="1">
      <c r="A31" s="9" t="s">
        <v>35</v>
      </c>
      <c r="B31" s="3" t="s">
        <v>59</v>
      </c>
      <c r="C31" s="9" t="s">
        <v>6</v>
      </c>
      <c r="D31" s="6" t="s">
        <v>81</v>
      </c>
      <c r="E31" s="6">
        <f>8255.5-1903.2</f>
        <v>6352.3</v>
      </c>
      <c r="F31" s="6">
        <v>2512.91</v>
      </c>
    </row>
    <row r="32" spans="1:10" s="13" customFormat="1" ht="43.5" customHeight="1">
      <c r="A32" s="9" t="s">
        <v>36</v>
      </c>
      <c r="B32" s="3" t="s">
        <v>66</v>
      </c>
      <c r="C32" s="9" t="s">
        <v>6</v>
      </c>
      <c r="D32" s="6">
        <v>1085.3599999999999</v>
      </c>
      <c r="E32" s="6">
        <f>1015.56+1583.86</f>
        <v>2599.42</v>
      </c>
      <c r="F32" s="6">
        <f>2288+1020</f>
        <v>3308</v>
      </c>
    </row>
    <row r="33" spans="1:6" s="13" customFormat="1" ht="76.5">
      <c r="A33" s="9" t="s">
        <v>37</v>
      </c>
      <c r="B33" s="3" t="s">
        <v>38</v>
      </c>
      <c r="C33" s="9"/>
      <c r="D33" s="9" t="s">
        <v>79</v>
      </c>
      <c r="E33" s="9" t="s">
        <v>89</v>
      </c>
      <c r="F33" s="9" t="s">
        <v>89</v>
      </c>
    </row>
    <row r="34" spans="1:6" s="13" customFormat="1" ht="27" customHeight="1">
      <c r="A34" s="9"/>
      <c r="B34" s="24" t="s">
        <v>39</v>
      </c>
      <c r="C34" s="9"/>
      <c r="D34" s="1"/>
      <c r="E34" s="1"/>
      <c r="F34" s="1"/>
    </row>
    <row r="35" spans="1:6" s="13" customFormat="1" ht="30.75" customHeight="1">
      <c r="A35" s="9"/>
      <c r="B35" s="3" t="s">
        <v>77</v>
      </c>
      <c r="C35" s="9" t="s">
        <v>40</v>
      </c>
      <c r="D35" s="1">
        <v>476</v>
      </c>
      <c r="E35" s="1">
        <v>476</v>
      </c>
      <c r="F35" s="1">
        <v>681.31</v>
      </c>
    </row>
    <row r="36" spans="1:6" s="13" customFormat="1" ht="28.5">
      <c r="A36" s="9"/>
      <c r="B36" s="3" t="s">
        <v>78</v>
      </c>
      <c r="C36" s="9" t="s">
        <v>41</v>
      </c>
      <c r="D36" s="10">
        <f>D25/D35</f>
        <v>30.816554621848741</v>
      </c>
      <c r="E36" s="10">
        <f>E25/E35</f>
        <v>25.82050420168067</v>
      </c>
      <c r="F36" s="10">
        <f>F25/F35</f>
        <v>24.08286976559863</v>
      </c>
    </row>
    <row r="37" spans="1:6" s="13" customFormat="1" ht="72.75" customHeight="1">
      <c r="A37" s="9" t="s">
        <v>42</v>
      </c>
      <c r="B37" s="3" t="s">
        <v>43</v>
      </c>
      <c r="C37" s="9"/>
      <c r="D37" s="1"/>
      <c r="E37" s="1"/>
      <c r="F37" s="1"/>
    </row>
    <row r="38" spans="1:6" s="13" customFormat="1" ht="41.25" customHeight="1">
      <c r="A38" s="9" t="s">
        <v>44</v>
      </c>
      <c r="B38" s="3" t="s">
        <v>45</v>
      </c>
      <c r="C38" s="9" t="s">
        <v>46</v>
      </c>
      <c r="D38" s="25">
        <v>13</v>
      </c>
      <c r="E38" s="1">
        <v>11</v>
      </c>
      <c r="F38" s="1">
        <v>15</v>
      </c>
    </row>
    <row r="39" spans="1:6" s="13" customFormat="1" ht="38.25">
      <c r="A39" s="9" t="s">
        <v>47</v>
      </c>
      <c r="B39" s="3" t="s">
        <v>48</v>
      </c>
      <c r="C39" s="9" t="s">
        <v>60</v>
      </c>
      <c r="D39" s="11">
        <f>4834.24/12/13</f>
        <v>30.988717948717944</v>
      </c>
      <c r="E39" s="11">
        <f>4065.12/12/11</f>
        <v>30.796363636363637</v>
      </c>
      <c r="F39" s="11">
        <f>6236.78/12/15</f>
        <v>34.648777777777781</v>
      </c>
    </row>
    <row r="40" spans="1:6" s="13" customFormat="1" ht="59.25" customHeight="1">
      <c r="A40" s="9" t="s">
        <v>49</v>
      </c>
      <c r="B40" s="3" t="s">
        <v>50</v>
      </c>
      <c r="C40" s="9"/>
      <c r="D40" s="1" t="s">
        <v>81</v>
      </c>
      <c r="E40" s="1" t="s">
        <v>81</v>
      </c>
      <c r="F40" s="1" t="s">
        <v>81</v>
      </c>
    </row>
    <row r="41" spans="1:6" s="13" customFormat="1" ht="27" customHeight="1">
      <c r="A41" s="9"/>
      <c r="B41" s="24" t="s">
        <v>39</v>
      </c>
      <c r="C41" s="9"/>
      <c r="D41" s="1"/>
      <c r="E41" s="1"/>
      <c r="F41" s="1"/>
    </row>
    <row r="42" spans="1:6" s="13" customFormat="1" ht="70.900000000000006" customHeight="1">
      <c r="A42" s="9"/>
      <c r="B42" s="3" t="s">
        <v>51</v>
      </c>
      <c r="C42" s="9" t="s">
        <v>6</v>
      </c>
      <c r="D42" s="1">
        <v>10</v>
      </c>
      <c r="E42" s="1">
        <v>10</v>
      </c>
      <c r="F42" s="1">
        <v>10</v>
      </c>
    </row>
    <row r="43" spans="1:6" s="13" customFormat="1" ht="87" customHeight="1">
      <c r="A43" s="9"/>
      <c r="B43" s="3" t="s">
        <v>52</v>
      </c>
      <c r="C43" s="9" t="s">
        <v>6</v>
      </c>
      <c r="D43" s="1" t="s">
        <v>81</v>
      </c>
      <c r="E43" s="1" t="s">
        <v>81</v>
      </c>
      <c r="F43" s="1" t="s">
        <v>81</v>
      </c>
    </row>
    <row r="44" spans="1:6" s="14" customFormat="1" ht="19.5" customHeight="1">
      <c r="A44" s="26" t="s">
        <v>61</v>
      </c>
    </row>
    <row r="45" spans="1:6" s="14" customFormat="1">
      <c r="A45" s="26" t="s">
        <v>62</v>
      </c>
    </row>
    <row r="46" spans="1:6" s="14" customFormat="1">
      <c r="A46" s="26" t="s">
        <v>63</v>
      </c>
    </row>
    <row r="47" spans="1:6" s="14" customFormat="1">
      <c r="A47" s="26" t="s">
        <v>64</v>
      </c>
    </row>
    <row r="49" spans="1:6" s="29" customFormat="1" ht="25.5" customHeight="1">
      <c r="A49" s="27"/>
      <c r="B49" s="33" t="s">
        <v>84</v>
      </c>
      <c r="C49" s="33"/>
      <c r="D49" s="28"/>
      <c r="E49" s="30" t="s">
        <v>85</v>
      </c>
      <c r="F49" s="27"/>
    </row>
  </sheetData>
  <mergeCells count="2">
    <mergeCell ref="A4:F4"/>
    <mergeCell ref="B49:C49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стр.1_5</vt:lpstr>
      <vt:lpstr>стр.1_5!TABLE</vt:lpstr>
      <vt:lpstr>стр.1_5!Заголовки_для_печати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Natalya</cp:lastModifiedBy>
  <cp:lastPrinted>2020-04-20T08:02:09Z</cp:lastPrinted>
  <dcterms:created xsi:type="dcterms:W3CDTF">2014-08-15T10:06:32Z</dcterms:created>
  <dcterms:modified xsi:type="dcterms:W3CDTF">2020-11-09T08:08:17Z</dcterms:modified>
</cp:coreProperties>
</file>