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 activeTab="8"/>
  </bookViews>
  <sheets>
    <sheet name="Лист1" sheetId="1" r:id="rId1"/>
    <sheet name="Лист2" sheetId="2" r:id="rId2"/>
    <sheet name="Лист3" sheetId="3" r:id="rId3"/>
    <sheet name="Лист4" sheetId="5" r:id="rId4"/>
    <sheet name="Лист5" sheetId="6" r:id="rId5"/>
    <sheet name="Лист6" sheetId="7" r:id="rId6"/>
    <sheet name="Лист7" sheetId="8" r:id="rId7"/>
    <sheet name="Лист8" sheetId="9" r:id="rId8"/>
    <sheet name="Лист9" sheetId="11" r:id="rId9"/>
  </sheets>
  <calcPr calcId="125725"/>
</workbook>
</file>

<file path=xl/calcChain.xml><?xml version="1.0" encoding="utf-8"?>
<calcChain xmlns="http://schemas.openxmlformats.org/spreadsheetml/2006/main">
  <c r="I27" i="3"/>
  <c r="E46" i="2"/>
  <c r="G46" i="7" l="1"/>
  <c r="I71" i="2" l="1"/>
  <c r="I57"/>
  <c r="I55" s="1"/>
  <c r="I52"/>
  <c r="I51" s="1"/>
  <c r="I48"/>
  <c r="I47" s="1"/>
  <c r="I22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M71"/>
  <c r="M22" s="1"/>
  <c r="M57"/>
  <c r="M55" s="1"/>
  <c r="M52"/>
  <c r="M51" s="1"/>
  <c r="M48"/>
  <c r="M47" s="1"/>
  <c r="E18"/>
  <c r="E71"/>
  <c r="E57"/>
  <c r="E55" s="1"/>
  <c r="E52"/>
  <c r="E51"/>
  <c r="E48"/>
  <c r="E47" s="1"/>
  <c r="E22"/>
  <c r="K71"/>
  <c r="K57"/>
  <c r="K55" s="1"/>
  <c r="K52"/>
  <c r="K51" s="1"/>
  <c r="K48"/>
  <c r="K47" s="1"/>
  <c r="K22"/>
  <c r="H17" i="1"/>
  <c r="P71"/>
  <c r="M71"/>
  <c r="M70" s="1"/>
  <c r="P70"/>
  <c r="P21" s="1"/>
  <c r="M21" s="1"/>
  <c r="H70"/>
  <c r="M57"/>
  <c r="M56" s="1"/>
  <c r="M54" s="1"/>
  <c r="P56"/>
  <c r="H56"/>
  <c r="P54"/>
  <c r="H54"/>
  <c r="P52"/>
  <c r="M52"/>
  <c r="M51" s="1"/>
  <c r="M50" s="1"/>
  <c r="P51"/>
  <c r="H51"/>
  <c r="P50"/>
  <c r="H50"/>
  <c r="P48"/>
  <c r="M48"/>
  <c r="M47" s="1"/>
  <c r="M46" s="1"/>
  <c r="P47"/>
  <c r="H47"/>
  <c r="P46"/>
  <c r="P45" s="1"/>
  <c r="H46"/>
  <c r="H45"/>
  <c r="K24"/>
  <c r="H24"/>
  <c r="K21"/>
  <c r="H21"/>
  <c r="K19"/>
  <c r="H19"/>
  <c r="K17"/>
  <c r="I20" i="2" l="1"/>
  <c r="I18" s="1"/>
  <c r="I46"/>
  <c r="I25" s="1"/>
  <c r="M46"/>
  <c r="E25"/>
  <c r="E20"/>
  <c r="K46"/>
  <c r="K25" s="1"/>
  <c r="K20"/>
  <c r="K18" s="1"/>
  <c r="P24" i="1"/>
  <c r="M24" s="1"/>
  <c r="P19"/>
  <c r="M45"/>
  <c r="M20" i="2" l="1"/>
  <c r="M18" s="1"/>
  <c r="M25"/>
  <c r="P17" i="1"/>
  <c r="M19"/>
  <c r="M17" s="1"/>
  <c r="M74" i="3" l="1"/>
  <c r="P73"/>
  <c r="P24" s="1"/>
  <c r="M73"/>
  <c r="M24" s="1"/>
  <c r="M60"/>
  <c r="R59"/>
  <c r="M59"/>
  <c r="M57" s="1"/>
  <c r="R57"/>
  <c r="M55"/>
  <c r="P54"/>
  <c r="P53" s="1"/>
  <c r="M54"/>
  <c r="M53" s="1"/>
  <c r="M51"/>
  <c r="M50" s="1"/>
  <c r="M49" s="1"/>
  <c r="M48" s="1"/>
  <c r="N50"/>
  <c r="N49" s="1"/>
  <c r="N48" s="1"/>
  <c r="N27" s="1"/>
  <c r="N22" s="1"/>
  <c r="N20" s="1"/>
  <c r="R48"/>
  <c r="R27"/>
  <c r="R22" s="1"/>
  <c r="R20" s="1"/>
  <c r="I73"/>
  <c r="G73"/>
  <c r="F73"/>
  <c r="K59"/>
  <c r="G59"/>
  <c r="F59"/>
  <c r="F57" s="1"/>
  <c r="F48" s="1"/>
  <c r="K57"/>
  <c r="G57"/>
  <c r="K54"/>
  <c r="I54"/>
  <c r="G54"/>
  <c r="F54"/>
  <c r="K53"/>
  <c r="I53"/>
  <c r="G53"/>
  <c r="F53"/>
  <c r="K50"/>
  <c r="I50"/>
  <c r="G50"/>
  <c r="F50"/>
  <c r="K49"/>
  <c r="I49"/>
  <c r="G49"/>
  <c r="F49"/>
  <c r="K48"/>
  <c r="K22" s="1"/>
  <c r="K20" s="1"/>
  <c r="I48"/>
  <c r="G48"/>
  <c r="K27"/>
  <c r="G27"/>
  <c r="I24"/>
  <c r="F24"/>
  <c r="J22"/>
  <c r="I22"/>
  <c r="I20" s="1"/>
  <c r="H22"/>
  <c r="G22"/>
  <c r="G20"/>
  <c r="H74" i="5"/>
  <c r="H73"/>
  <c r="H24" s="1"/>
  <c r="J59"/>
  <c r="J57" s="1"/>
  <c r="H54"/>
  <c r="H53"/>
  <c r="H48" s="1"/>
  <c r="H27" s="1"/>
  <c r="F48"/>
  <c r="F27" s="1"/>
  <c r="F22" s="1"/>
  <c r="F20" s="1"/>
  <c r="I20"/>
  <c r="G20"/>
  <c r="G52" i="7"/>
  <c r="G51"/>
  <c r="E48"/>
  <c r="E47" s="1"/>
  <c r="E46" s="1"/>
  <c r="E25" s="1"/>
  <c r="E20" s="1"/>
  <c r="E18" s="1"/>
  <c r="G25"/>
  <c r="G20" s="1"/>
  <c r="G18" s="1"/>
  <c r="I18"/>
  <c r="H18"/>
  <c r="F18"/>
  <c r="AQ72" i="8"/>
  <c r="AQ71"/>
  <c r="AQ22" s="1"/>
  <c r="AP71"/>
  <c r="AE58"/>
  <c r="AQ57"/>
  <c r="AP57"/>
  <c r="AE57"/>
  <c r="AD57"/>
  <c r="AQ55"/>
  <c r="AP55"/>
  <c r="AE55"/>
  <c r="AE46" s="1"/>
  <c r="AE25" s="1"/>
  <c r="AE20" s="1"/>
  <c r="AE18" s="1"/>
  <c r="AD55"/>
  <c r="AQ53"/>
  <c r="AQ52"/>
  <c r="AP52"/>
  <c r="AI52"/>
  <c r="AH52"/>
  <c r="AG52"/>
  <c r="AF52"/>
  <c r="Y52"/>
  <c r="X52"/>
  <c r="AQ51"/>
  <c r="AP51"/>
  <c r="AP46" s="1"/>
  <c r="AI51"/>
  <c r="AI46" s="1"/>
  <c r="AI25" s="1"/>
  <c r="AI20" s="1"/>
  <c r="AI18" s="1"/>
  <c r="AH51"/>
  <c r="AG51"/>
  <c r="AG46" s="1"/>
  <c r="AG25" s="1"/>
  <c r="AG20" s="1"/>
  <c r="AG18" s="1"/>
  <c r="AF51"/>
  <c r="AF46" s="1"/>
  <c r="AF25" s="1"/>
  <c r="AF20" s="1"/>
  <c r="AF18" s="1"/>
  <c r="Y51"/>
  <c r="X51"/>
  <c r="AQ49"/>
  <c r="AQ48" s="1"/>
  <c r="AQ47" s="1"/>
  <c r="AQ46" s="1"/>
  <c r="AP48"/>
  <c r="U48"/>
  <c r="T48"/>
  <c r="AP47"/>
  <c r="U47"/>
  <c r="T47"/>
  <c r="AH46"/>
  <c r="AD46"/>
  <c r="Y46"/>
  <c r="X46"/>
  <c r="U46"/>
  <c r="T46"/>
  <c r="AH25"/>
  <c r="AH20" s="1"/>
  <c r="AH18" s="1"/>
  <c r="AD25"/>
  <c r="AD20" s="1"/>
  <c r="AD18" s="1"/>
  <c r="Y25"/>
  <c r="Y20" s="1"/>
  <c r="Y18" s="1"/>
  <c r="X25"/>
  <c r="U25"/>
  <c r="T25"/>
  <c r="T20" s="1"/>
  <c r="T18" s="1"/>
  <c r="AP22"/>
  <c r="X20"/>
  <c r="U20"/>
  <c r="X18"/>
  <c r="U18"/>
  <c r="F421" i="11"/>
  <c r="G421" s="1"/>
  <c r="G420"/>
  <c r="F420"/>
  <c r="F399"/>
  <c r="G399" s="1"/>
  <c r="G393" s="1"/>
  <c r="G392" s="1"/>
  <c r="E399"/>
  <c r="H393"/>
  <c r="H392" s="1"/>
  <c r="F393"/>
  <c r="F392" s="1"/>
  <c r="E393"/>
  <c r="E392" s="1"/>
  <c r="D393"/>
  <c r="D392" s="1"/>
  <c r="D367" s="1"/>
  <c r="D366" s="1"/>
  <c r="G375"/>
  <c r="F375"/>
  <c r="E375"/>
  <c r="H369"/>
  <c r="G369"/>
  <c r="G368" s="1"/>
  <c r="F369"/>
  <c r="F368" s="1"/>
  <c r="E369"/>
  <c r="E368" s="1"/>
  <c r="E367" s="1"/>
  <c r="D369"/>
  <c r="H368"/>
  <c r="D368"/>
  <c r="E344"/>
  <c r="E338"/>
  <c r="E337"/>
  <c r="E334"/>
  <c r="E148"/>
  <c r="E69"/>
  <c r="E68"/>
  <c r="E67"/>
  <c r="E64"/>
  <c r="E63"/>
  <c r="E62"/>
  <c r="E61"/>
  <c r="E56" s="1"/>
  <c r="E54"/>
  <c r="E51"/>
  <c r="E47"/>
  <c r="E32" s="1"/>
  <c r="E40"/>
  <c r="E38"/>
  <c r="E25"/>
  <c r="E17" s="1"/>
  <c r="E75" s="1"/>
  <c r="E103" s="1"/>
  <c r="M22" i="3" l="1"/>
  <c r="M20" s="1"/>
  <c r="M27"/>
  <c r="P48"/>
  <c r="P27" s="1"/>
  <c r="P22"/>
  <c r="P20" s="1"/>
  <c r="F27"/>
  <c r="F22"/>
  <c r="F20" s="1"/>
  <c r="H22" i="5"/>
  <c r="H20" s="1"/>
  <c r="J48"/>
  <c r="J27" s="1"/>
  <c r="J22" s="1"/>
  <c r="J20" s="1"/>
  <c r="AQ20" i="8"/>
  <c r="AQ18" s="1"/>
  <c r="AQ25"/>
  <c r="AP25"/>
  <c r="AP20"/>
  <c r="AP18" s="1"/>
  <c r="E366" i="11"/>
  <c r="F367"/>
  <c r="E133"/>
  <c r="E154"/>
  <c r="F366" l="1"/>
  <c r="G367"/>
  <c r="G366" s="1"/>
  <c r="G19" i="6" l="1"/>
  <c r="G21"/>
  <c r="G23"/>
  <c r="G26"/>
  <c r="G47"/>
  <c r="G52"/>
  <c r="G53"/>
  <c r="G72"/>
  <c r="K19"/>
  <c r="K21"/>
  <c r="K26"/>
  <c r="K47"/>
  <c r="K56"/>
  <c r="K58"/>
  <c r="E19"/>
  <c r="E21"/>
  <c r="E26"/>
  <c r="E47"/>
  <c r="E48"/>
  <c r="E49"/>
  <c r="D18" i="2"/>
  <c r="D71"/>
  <c r="D57"/>
  <c r="D55"/>
  <c r="D52"/>
  <c r="D51" s="1"/>
  <c r="D46" s="1"/>
  <c r="D48"/>
  <c r="D47"/>
  <c r="D22"/>
  <c r="D20" l="1"/>
  <c r="D25"/>
  <c r="R73" i="1" l="1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T71"/>
  <c r="Z71" s="1"/>
  <c r="T70"/>
  <c r="T54"/>
  <c r="Z54" s="1"/>
  <c r="T48"/>
  <c r="T47"/>
  <c r="T24"/>
  <c r="S73"/>
  <c r="S72"/>
  <c r="S71"/>
  <c r="S70"/>
  <c r="S69"/>
  <c r="S68"/>
  <c r="S67"/>
  <c r="S66"/>
  <c r="S65"/>
  <c r="S64"/>
  <c r="S63"/>
  <c r="S62"/>
  <c r="S61"/>
  <c r="S60"/>
  <c r="S59"/>
  <c r="S58"/>
  <c r="S57"/>
  <c r="T57" s="1"/>
  <c r="Z57" s="1"/>
  <c r="S56"/>
  <c r="T56" s="1"/>
  <c r="S55"/>
  <c r="S54"/>
  <c r="S53"/>
  <c r="S52"/>
  <c r="T52" s="1"/>
  <c r="S51"/>
  <c r="T51" s="1"/>
  <c r="Z51" s="1"/>
  <c r="S50"/>
  <c r="Y50" s="1"/>
  <c r="S49"/>
  <c r="Y49" s="1"/>
  <c r="S48"/>
  <c r="Y48" s="1"/>
  <c r="S47"/>
  <c r="Y47" s="1"/>
  <c r="S46"/>
  <c r="Y46" s="1"/>
  <c r="S45"/>
  <c r="T45" s="1"/>
  <c r="Z45" s="1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Y24" s="1"/>
  <c r="S23"/>
  <c r="S22"/>
  <c r="S21"/>
  <c r="T21" s="1"/>
  <c r="Z21" s="1"/>
  <c r="S20"/>
  <c r="S19"/>
  <c r="Y19" s="1"/>
  <c r="S18"/>
  <c r="S17"/>
  <c r="Y17" s="1"/>
  <c r="Y70"/>
  <c r="Z70"/>
  <c r="Y54"/>
  <c r="Z53"/>
  <c r="Y51"/>
  <c r="Z49"/>
  <c r="Y21"/>
  <c r="G70"/>
  <c r="G56"/>
  <c r="G54" s="1"/>
  <c r="G51"/>
  <c r="G50" s="1"/>
  <c r="G47"/>
  <c r="G46" s="1"/>
  <c r="G21"/>
  <c r="D70"/>
  <c r="D21" s="1"/>
  <c r="D56"/>
  <c r="D54"/>
  <c r="D51"/>
  <c r="D50" s="1"/>
  <c r="D47"/>
  <c r="D46"/>
  <c r="Y45" l="1"/>
  <c r="T17"/>
  <c r="Z17" s="1"/>
  <c r="T50"/>
  <c r="Z50" s="1"/>
  <c r="Y57"/>
  <c r="T19"/>
  <c r="Z19" s="1"/>
  <c r="T46"/>
  <c r="Z46" s="1"/>
  <c r="Z52"/>
  <c r="Z56"/>
  <c r="Z48"/>
  <c r="Y56"/>
  <c r="Z24"/>
  <c r="Z47"/>
  <c r="Y52"/>
  <c r="Y71"/>
  <c r="G45"/>
  <c r="D45"/>
  <c r="G24" l="1"/>
  <c r="G19"/>
  <c r="G17" s="1"/>
  <c r="D24"/>
  <c r="D19"/>
  <c r="D17" s="1"/>
</calcChain>
</file>

<file path=xl/sharedStrings.xml><?xml version="1.0" encoding="utf-8"?>
<sst xmlns="http://schemas.openxmlformats.org/spreadsheetml/2006/main" count="8135" uniqueCount="938">
  <si>
    <t>Приложение № 1</t>
  </si>
  <si>
    <t>к приказу Минэнерго России</t>
  </si>
  <si>
    <t>от "25" апреля 2018 г. № 320</t>
  </si>
  <si>
    <t>       Форма 1. Отчет об исполнении плана финансирования капитальных вложений по источникам финансирования инвестиционных проектов инвестиционной программы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</si>
  <si>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</si>
  <si>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</si>
  <si>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</si>
  <si>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</si>
  <si>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</si>
  <si>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</si>
  <si>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Оценка полной стоимости инвестиционного проекта в укрупненными нормативами цены типовых технологических решений капитального строительства объектов электроэнергетики, млн. рублей (с НДС)</t>
  </si>
  <si>
    <t>Причины отклонении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</si>
  <si>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</si>
  <si>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</si>
  <si>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</si>
  <si>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</si>
  <si>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</si>
  <si>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</si>
  <si>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</si>
  <si>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</si>
  <si>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</si>
  <si>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*+* или "-".</t>
  </si>
  <si>
    <t>Приложение № 2</t>
  </si>
  <si>
    <t>от " 25 " апреля 2018 г. № 320</t>
  </si>
  <si>
    <t>                                          Форма . Отчет об исполнении плана освоения капитальных вложений по инвестиционным проектам инвестиционной программы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</si>
  <si>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</si>
  <si>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Оценка полной стоимости инвестиционного проекта в прогнозных ценах соответствующих лет, млн. рублей (без НДС)</t>
  </si>
  <si>
    <t>Причины отклонений</t>
  </si>
  <si>
    <t>млн. рублей (без НДС)</t>
  </si>
  <si>
    <t>в базисном уровне цен</t>
  </si>
  <si>
    <t>в прогнозных ценах соответствующих лет</t>
  </si>
  <si>
    <t>в прогнозных ценах</t>
  </si>
  <si>
    <t>в текущих ценах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</si>
  <si>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</si>
  <si>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</si>
  <si>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Приложение № 3</t>
  </si>
  <si>
    <t>                                               Форма . Отчет об исполнении плана ввода основных средств по инвестиционным проектам инвестиционной программы</t>
  </si>
  <si>
    <t>Первоначальная стоимость принимаемых к учету основных средств и нематериальных активов, млн. рублей (без НДС)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</si>
  <si>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</si>
  <si>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</si>
  <si>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</si>
  <si>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</si>
  <si>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</si>
  <si>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</si>
  <si>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Приложение № 4</t>
  </si>
  <si>
    <t>               Форма 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</si>
  <si>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</si>
  <si>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Квартал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</si>
  <si>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</si>
  <si>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Приложение № 5</t>
  </si>
  <si>
    <t>                                     Форма 5. Отчет об исполнении плана ввода объектов инвестиционной деятельности (мощностей) в эксплуатацию</t>
  </si>
  <si>
    <t>кмВЛ 1-цеп</t>
  </si>
  <si>
    <t>км ВЛ 2-цеп</t>
  </si>
  <si>
    <t>км ЛК</t>
  </si>
  <si>
    <t>Дата ввода объекта, дд.мм.гггт</t>
  </si>
  <si>
    <t>км ВЛ 1-цеп</t>
  </si>
  <si>
    <t>кмВЛ 2-цеп</t>
  </si>
  <si>
    <t>км КЛ</t>
  </si>
  <si>
    <t>Приложение № 6</t>
  </si>
  <si>
    <t>                                         Форма 6. Отчет об исполнении плана вывода объектов инвестиционной деятельности (мощностей) из эксплуатации</t>
  </si>
  <si>
    <t>Наименование объекта, выводимого из эксплуатации</t>
  </si>
  <si>
    <t>Дата вывода объекта, дд.мм.гггг</t>
  </si>
  <si>
    <t>Приложение № 7</t>
  </si>
  <si>
    <t>                               Форма 7. Отчет о фактических значениях количественных показателей по инвестиционным проектам инвестиционной программы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</si>
  <si>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</si>
  <si>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</si>
  <si>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</si>
  <si>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</si>
  <si>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</si>
  <si>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</si>
  <si>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</si>
  <si>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</si>
  <si>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</si>
  <si>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</si>
  <si>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</si>
  <si>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</si>
  <si>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</si>
  <si>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</si>
  <si>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</si>
  <si>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</si>
  <si>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</si>
  <si>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</si>
  <si>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</si>
  <si>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</si>
  <si>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</si>
  <si>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</si>
  <si>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</si>
  <si>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</si>
  <si>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</si>
  <si>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</si>
  <si>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</si>
  <si>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</si>
  <si>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</si>
  <si>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</si>
  <si>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</si>
  <si>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</si>
  <si>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</si>
  <si>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</si>
  <si>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</si>
  <si>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Приложение № 8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</si>
  <si>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</si>
  <si>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</si>
  <si>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</si>
  <si>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</si>
  <si>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</si>
  <si>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</si>
  <si>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Приложение № 9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</si>
  <si>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</si>
  <si>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</si>
  <si>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</si>
  <si>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</si>
  <si>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</si>
  <si>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Отчетный год N</t>
  </si>
  <si>
    <t>вед. измерений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</si>
  <si>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</si>
  <si>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</si>
  <si>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</si>
  <si>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</si>
  <si>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</si>
  <si>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</si>
  <si>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</si>
  <si>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</si>
  <si>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</si>
  <si>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</si>
  <si>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</si>
  <si>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</si>
  <si>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</si>
  <si>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</si>
  <si>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</si>
  <si>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</si>
  <si>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</si>
  <si>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</si>
  <si>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</si>
  <si>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</si>
  <si>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</si>
  <si>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</si>
  <si>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</si>
  <si>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</si>
  <si>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</si>
  <si>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</si>
  <si>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</si>
  <si>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</si>
  <si>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</si>
  <si>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</si>
  <si>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</si>
  <si>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</si>
  <si>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</si>
  <si>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</si>
  <si>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</si>
  <si>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</si>
  <si>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</si>
  <si>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</si>
  <si>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</si>
  <si>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</si>
  <si>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</si>
  <si>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</si>
  <si>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</si>
  <si>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</si>
  <si>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</si>
  <si>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</si>
  <si>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</si>
  <si>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</si>
  <si>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</si>
  <si>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</si>
  <si>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</si>
  <si>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</si>
  <si>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</si>
  <si>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</si>
  <si>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</si>
  <si>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</si>
  <si>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</si>
  <si>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</si>
  <si>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</si>
  <si>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</si>
  <si>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</si>
  <si>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</si>
  <si>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</si>
  <si>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</si>
  <si>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</si>
  <si>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</si>
  <si>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</si>
  <si>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</si>
  <si>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</si>
  <si>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</si>
  <si>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</si>
  <si>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</si>
  <si>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</si>
  <si>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</si>
  <si>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</si>
  <si>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</si>
  <si>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</si>
  <si>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</si>
  <si>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</si>
  <si>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</si>
  <si>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</si>
  <si>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</si>
  <si>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</si>
  <si>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</si>
  <si>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</si>
  <si>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</si>
  <si>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</si>
  <si>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</si>
  <si>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</si>
  <si>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</si>
  <si>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</si>
  <si>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</si>
  <si>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</si>
  <si>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</si>
  <si>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</si>
  <si>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</si>
  <si>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</si>
  <si>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</si>
  <si>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</si>
  <si>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</si>
  <si>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</si>
  <si>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</si>
  <si>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</si>
  <si>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</si>
  <si>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</si>
  <si>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</si>
  <si>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</si>
  <si>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</si>
  <si>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</si>
  <si>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</si>
  <si>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</si>
  <si>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</si>
  <si>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</si>
  <si>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</si>
  <si>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</si>
  <si>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</si>
  <si>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</si>
  <si>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</si>
  <si>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</si>
  <si>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</si>
  <si>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</si>
  <si>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</si>
  <si>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</si>
  <si>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</si>
  <si>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</si>
  <si>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</si>
  <si>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</si>
  <si>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</si>
  <si>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</si>
  <si>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</si>
  <si>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</si>
  <si>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</si>
  <si>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</si>
  <si>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</si>
  <si>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</si>
  <si>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</si>
  <si>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</si>
  <si>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</si>
  <si>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</si>
  <si>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</si>
  <si>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</si>
  <si>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</si>
  <si>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</si>
  <si>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</si>
  <si>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</si>
  <si>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</si>
  <si>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</si>
  <si>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</si>
  <si>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</si>
  <si>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</si>
  <si>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</si>
  <si>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</si>
  <si>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</si>
  <si>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</si>
  <si>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</si>
  <si>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</si>
  <si>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</si>
  <si>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</si>
  <si>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</si>
  <si>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</si>
  <si>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</si>
  <si>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</si>
  <si>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</si>
  <si>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</si>
  <si>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</si>
  <si>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</si>
  <si>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</si>
  <si>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</si>
  <si>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</si>
  <si>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</si>
  <si>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</si>
  <si>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</si>
  <si>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</si>
  <si>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</si>
  <si>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</si>
  <si>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</si>
  <si>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</si>
  <si>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</si>
  <si>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</si>
  <si>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</si>
  <si>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</si>
  <si>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</si>
  <si>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</si>
  <si>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</si>
  <si>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</si>
  <si>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</si>
  <si>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</si>
  <si>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</si>
  <si>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</si>
  <si>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</si>
  <si>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</si>
  <si>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</si>
  <si>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</si>
  <si>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</si>
  <si>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</si>
  <si>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</si>
  <si>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</si>
  <si>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</si>
  <si>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</si>
  <si>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</si>
  <si>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</si>
  <si>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</si>
  <si>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</si>
  <si>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</si>
  <si>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</si>
  <si>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</si>
  <si>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</si>
  <si>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</si>
  <si>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</si>
  <si>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</si>
  <si>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</si>
  <si>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</si>
  <si>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</si>
  <si>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</si>
  <si>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</si>
  <si>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</si>
  <si>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</si>
  <si>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</si>
  <si>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</si>
  <si>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</si>
  <si>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</si>
  <si>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</si>
  <si>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</si>
  <si>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</si>
  <si>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</si>
  <si>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</si>
  <si>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</si>
  <si>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</si>
  <si>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</si>
  <si>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</si>
  <si>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</si>
  <si>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</si>
  <si>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</si>
  <si>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</si>
  <si>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</si>
  <si>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</si>
  <si>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</si>
  <si>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</si>
  <si>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</si>
  <si>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</si>
  <si>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</si>
  <si>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</si>
  <si>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</si>
  <si>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</si>
  <si>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</si>
  <si>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</si>
  <si>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</si>
  <si>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</si>
  <si>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</si>
  <si>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</si>
  <si>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</si>
  <si>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</si>
  <si>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</si>
  <si>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</si>
  <si>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</si>
  <si>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</si>
  <si>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</si>
  <si>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</si>
  <si>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</si>
  <si>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</si>
  <si>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</si>
  <si>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</si>
  <si>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</si>
  <si>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</si>
  <si>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</si>
  <si>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</si>
  <si>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</si>
  <si>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</si>
  <si>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</si>
  <si>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</si>
  <si>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</si>
  <si>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</si>
  <si>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</si>
  <si>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</si>
  <si>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</si>
  <si>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</si>
  <si>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</si>
  <si>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</si>
  <si>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</si>
  <si>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</si>
  <si>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</si>
  <si>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</si>
  <si>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</si>
  <si>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</si>
  <si>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</si>
  <si>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</si>
  <si>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</si>
  <si>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</si>
  <si>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</si>
  <si>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</si>
  <si>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</si>
  <si>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</si>
  <si>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</si>
  <si>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</si>
  <si>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</si>
  <si>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</si>
  <si>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</si>
  <si>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</si>
  <si>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</si>
  <si>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</si>
  <si>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</si>
  <si>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</si>
  <si>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</si>
  <si>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</si>
  <si>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</si>
  <si>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</si>
  <si>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</si>
  <si>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</si>
  <si>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</si>
  <si>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</si>
  <si>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</si>
  <si>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</si>
  <si>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</si>
  <si>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</si>
  <si>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</si>
  <si>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</si>
  <si>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</si>
  <si>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</si>
  <si>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</si>
  <si>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</si>
  <si>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</si>
  <si>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</si>
  <si>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</si>
  <si>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</si>
  <si>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</si>
  <si>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</si>
  <si>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</si>
  <si>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</si>
  <si>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</si>
  <si>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</si>
  <si>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</si>
  <si>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</si>
  <si>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</si>
  <si>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</si>
  <si>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</si>
  <si>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</si>
  <si>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</si>
  <si>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</si>
  <si>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</si>
  <si>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</si>
  <si>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</si>
  <si>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</si>
  <si>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</si>
  <si>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</si>
  <si>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</si>
  <si>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</si>
  <si>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</si>
  <si>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</si>
  <si>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</si>
  <si>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</si>
  <si>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</si>
  <si>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</si>
  <si>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</si>
  <si>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</si>
  <si>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</si>
  <si>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</si>
  <si>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</si>
  <si>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</si>
  <si>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</si>
  <si>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</si>
  <si>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</si>
  <si>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</si>
  <si>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</si>
  <si>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</si>
  <si>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</si>
  <si>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</si>
  <si>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</si>
  <si>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</si>
  <si>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</si>
  <si>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</si>
  <si>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</si>
  <si>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</si>
  <si>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</si>
  <si>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</si>
  <si>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</si>
  <si>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</si>
  <si>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</si>
  <si>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</si>
  <si>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</si>
  <si>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</si>
  <si>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</si>
  <si>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</si>
  <si>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</si>
  <si>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</si>
  <si>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</si>
  <si>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</si>
  <si>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</si>
  <si>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</si>
  <si>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</si>
  <si>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</si>
  <si>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</si>
  <si>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</si>
  <si>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</si>
  <si>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</si>
  <si>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</si>
  <si>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</si>
  <si>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</si>
  <si>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</si>
  <si>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</si>
  <si>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</si>
  <si>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</si>
  <si>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</si>
  <si>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</si>
  <si>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</si>
  <si>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</si>
  <si>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</si>
  <si>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</si>
  <si>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</si>
  <si>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</si>
  <si>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</si>
  <si>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</si>
  <si>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</si>
  <si>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</si>
  <si>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</si>
  <si>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</si>
  <si>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</si>
  <si>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</si>
  <si>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</si>
  <si>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</si>
  <si>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</si>
  <si>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</si>
  <si>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</si>
  <si>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</si>
  <si>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</si>
  <si>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</si>
  <si>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</si>
  <si>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</si>
  <si>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</si>
  <si>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</si>
  <si>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</si>
  <si>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</si>
  <si>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</si>
  <si>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</si>
  <si>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</si>
  <si>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</si>
  <si>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</si>
  <si>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</si>
  <si>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</si>
  <si>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</si>
  <si>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</si>
  <si>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</si>
  <si>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</si>
  <si>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</si>
  <si>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</si>
  <si>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</si>
  <si>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</si>
  <si>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</si>
  <si>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</si>
  <si>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</si>
  <si>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</si>
  <si>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</si>
  <si>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</si>
  <si>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</si>
  <si>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</si>
  <si>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</si>
  <si>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</si>
  <si>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</si>
  <si>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</si>
  <si>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</si>
  <si>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</si>
  <si>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</si>
  <si>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</si>
  <si>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</si>
  <si>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</si>
  <si>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</si>
  <si>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</si>
  <si>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</si>
  <si>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</si>
  <si>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</si>
  <si>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</si>
  <si>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</si>
  <si>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</si>
  <si>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</si>
  <si>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</si>
  <si>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</si>
  <si>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</si>
  <si>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</si>
  <si>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</si>
  <si>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</si>
  <si>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</si>
  <si>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</si>
  <si>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</si>
  <si>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</si>
  <si>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</si>
  <si>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</si>
  <si>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</si>
  <si>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</si>
  <si>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</si>
  <si>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</si>
  <si>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Общий объем финансирования, 
в том числе за счет:</t>
  </si>
  <si>
    <t>бюджетов субъектов Российской Федерации
и муниципальных образований</t>
  </si>
  <si>
    <t>     Форма 8.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35 кВ и выше</t>
  </si>
  <si>
    <t>в ед. измерений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</si>
  <si>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</si>
  <si>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</si>
  <si>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б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</si>
  <si>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</si>
  <si>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</si>
  <si>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</si>
  <si>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</si>
  <si>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</si>
  <si>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</si>
  <si>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</si>
  <si>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</si>
  <si>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</si>
  <si>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</si>
  <si>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</si>
  <si>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</si>
  <si>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</si>
  <si>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</si>
  <si>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</si>
  <si>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</si>
  <si>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</si>
  <si>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</si>
  <si>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</si>
  <si>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</si>
  <si>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</si>
  <si>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</si>
  <si>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</si>
  <si>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</si>
  <si>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</si>
  <si>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</si>
  <si>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</si>
  <si>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</si>
  <si>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</si>
  <si>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</si>
  <si>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</si>
  <si>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</si>
  <si>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</si>
  <si>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</si>
  <si>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</si>
  <si>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</si>
  <si>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</si>
  <si>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</si>
  <si>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</si>
  <si>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</si>
  <si>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</si>
  <si>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</si>
  <si>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</si>
  <si>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</si>
  <si>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</si>
  <si>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</si>
  <si>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</si>
  <si>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</si>
  <si>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</si>
  <si>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</si>
  <si>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</si>
  <si>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</si>
  <si>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</si>
  <si>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</si>
  <si>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</si>
  <si>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</si>
  <si>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</si>
  <si>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</si>
  <si>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</si>
  <si>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</si>
  <si>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</si>
  <si>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</si>
  <si>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</si>
  <si>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</si>
  <si>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</si>
  <si>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</si>
  <si>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</si>
  <si>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</si>
  <si>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</si>
  <si>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</si>
  <si>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</si>
  <si>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</si>
  <si>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</si>
  <si>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</si>
  <si>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</si>
  <si>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</si>
  <si>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</si>
  <si>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</si>
  <si>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</si>
  <si>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</si>
  <si>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</si>
  <si>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</si>
  <si>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</si>
  <si>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</si>
  <si>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</si>
  <si>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</si>
  <si>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</si>
  <si>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</si>
  <si>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</si>
  <si>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</si>
  <si>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</si>
  <si>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</si>
  <si>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</si>
  <si>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</si>
  <si>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</si>
  <si>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</si>
  <si>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</si>
  <si>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</si>
  <si>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</si>
  <si>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</si>
  <si>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</si>
  <si>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</si>
  <si>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</si>
  <si>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</si>
  <si>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</si>
  <si>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</si>
  <si>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</si>
  <si>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</si>
  <si>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</si>
  <si>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</si>
  <si>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</si>
  <si>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</si>
  <si>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</si>
  <si>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</si>
  <si>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</si>
  <si>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</si>
  <si>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</si>
  <si>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</si>
  <si>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</si>
  <si>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</si>
  <si>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</si>
  <si>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</si>
  <si>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</si>
  <si>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</si>
  <si>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</si>
  <si>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</si>
  <si>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</si>
  <si>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</si>
  <si>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</si>
  <si>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</si>
  <si>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</si>
  <si>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</si>
  <si>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</si>
  <si>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</si>
  <si>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</si>
  <si>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</si>
  <si>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</si>
  <si>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</si>
  <si>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</si>
  <si>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</si>
  <si>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</si>
  <si>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</si>
  <si>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</si>
  <si>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</si>
  <si>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</si>
  <si>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</si>
  <si>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</si>
  <si>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</si>
  <si>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</si>
  <si>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</si>
  <si>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</si>
  <si>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</si>
  <si>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</si>
  <si>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</si>
  <si>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</si>
  <si>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</si>
  <si>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     Форма 20. Отчет об исполнении финансового плана субъекта электроэнергетики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</si>
  <si>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</si>
  <si>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</si>
  <si>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</si>
  <si>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</si>
  <si>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</si>
  <si>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</si>
  <si>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</si>
  <si>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</si>
  <si>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</si>
  <si>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</si>
  <si>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</si>
  <si>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</si>
  <si>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</si>
  <si>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</si>
  <si>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</si>
  <si>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</si>
  <si>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</si>
  <si>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</si>
  <si>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</si>
  <si>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</si>
  <si>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</si>
  <si>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</si>
  <si>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</si>
  <si>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</si>
  <si>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</si>
  <si>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</si>
  <si>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</si>
  <si>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</si>
  <si>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</si>
  <si>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</si>
  <si>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</si>
  <si>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</si>
  <si>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</si>
  <si>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</si>
  <si>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</si>
  <si>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</si>
  <si>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</si>
  <si>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</si>
  <si>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</si>
  <si>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</si>
  <si>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Реконструкция КТП №164А 10/0,4 кВ с увеличением мощности трансформатора с 63 кВА до 100 кВА (Ростовская область, Неклиновский р-н, пос. Дмитриадовка по ул. Транспортная, 6а)</t>
  </si>
  <si>
    <t>J_ПЭТП164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</si>
  <si>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</si>
  <si>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</si>
  <si>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</si>
  <si>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</si>
  <si>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№1,2,3 от КТП №164А (Ростовская область, Неклиновский р-н, пос. Дмитриадовка по ул. Полевая, ул. Мирная, пер. Тенистый</t>
  </si>
  <si>
    <t>J_ПЭВЛНН164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</si>
  <si>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</si>
  <si>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</si>
  <si>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</si>
  <si>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</si>
  <si>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</si>
  <si>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Монтаж ПКУ-10 кВ КТП №164А</t>
  </si>
  <si>
    <t>J_ПЭПКУ164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</si>
  <si>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</si>
  <si>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</si>
  <si>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</si>
  <si>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</si>
  <si>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</si>
  <si>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</si>
  <si>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</si>
  <si>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</si>
  <si>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</si>
  <si>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</si>
  <si>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</si>
  <si>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</si>
  <si>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</si>
  <si>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</si>
  <si>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</si>
  <si>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</si>
  <si>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</si>
  <si>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</si>
  <si>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</si>
  <si>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Строительство ВЛ-10 кВ L-300 м для переноса КТП №164А 10/0,4 кВ 63 кВА (Ростовская область, Неклиновский р-н, пос. Дмитриадовка по ул. Транспортная, 6а)</t>
  </si>
  <si>
    <t>J_ПЭВЛСН164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</si>
  <si>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</si>
  <si>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</si>
  <si>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Финансирование капитальных вложений года 2020, млн. рублей (с НДС)</t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</si>
  <si>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</si>
  <si>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</si>
  <si>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Остаток финансирования капитальных вложений на 01.01.2020 года в прогнозных ценах соответствующих лет, млн. рублей (с НДС)</t>
  </si>
  <si>
    <t>Фактический объем финансирования капитальных вложений на 01.01.2020 года, млн. рублей (с НДС)</t>
  </si>
  <si>
    <t>Остаток финансирования капитальных вложений нa 01.01.2021 года в прогнозных ценах соответствующих лет, млн. рублей (с НДС)</t>
  </si>
  <si>
    <t>Отклонение от плана финансирования капитальных вложений 2020 года</t>
  </si>
  <si>
    <r>
      <t xml:space="preserve">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год </t>
    </r>
  </si>
  <si>
    <r>
      <t xml:space="preserve"> 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</si>
  <si>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</si>
  <si>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</si>
  <si>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Фактический объем освоения капитальных вложений на 01.01.2020 года, млн. рублей (без НДС)</t>
  </si>
  <si>
    <t>Остаток освоения капитальных вложений на 01.01.2020 года, млн. рублей (без НДС)</t>
  </si>
  <si>
    <t>Освоение капитальных вложений 2020 года, млн. рублей (без НДС)</t>
  </si>
  <si>
    <t>Остаток освоения капитальных вложений на 01.01.2021 года, млн. рублей (без НДС)</t>
  </si>
  <si>
    <t>Отклонение от плана освоения капитальных вложений 2020 года</t>
  </si>
  <si>
    <r>
      <t xml:space="preserve">      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год</t>
    </r>
  </si>
  <si>
    <t>Принятие основных средств и нематериальных активов к бухгалтерскому учету в 2020 году</t>
  </si>
  <si>
    <t>Отклонение от плана ввода основных средств 2020 года</t>
  </si>
  <si>
    <t>ПКУ-10 кВ, шт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</si>
  <si>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2020 году</t>
  </si>
  <si>
    <t>Отклонения от плановых показателей 2020 года</t>
  </si>
  <si>
    <r>
      <t xml:space="preserve">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год</t>
    </r>
  </si>
  <si>
    <t>Ввод объектов инвестиционной деятельности (мощностей) в эксплуатацию в 2020 год</t>
  </si>
  <si>
    <t>нд</t>
  </si>
  <si>
    <r>
      <t xml:space="preserve">       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год</t>
    </r>
  </si>
  <si>
    <t>Вывод объектов инвестиционной деятельности (мощностей) из эксплуатации в 2020 году</t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</si>
  <si>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</si>
  <si>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</si>
  <si>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</si>
  <si>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</si>
  <si>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</si>
  <si>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</si>
  <si>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</si>
  <si>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</si>
  <si>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</si>
  <si>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</si>
  <si>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</si>
  <si>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</si>
  <si>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</si>
  <si>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</si>
  <si>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</si>
  <si>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</si>
  <si>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</si>
  <si>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</si>
  <si>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</si>
  <si>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</si>
  <si>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</si>
  <si>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</si>
  <si>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</si>
  <si>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</si>
  <si>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</si>
  <si>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</si>
  <si>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</si>
  <si>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</si>
  <si>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</si>
  <si>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</si>
  <si>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</si>
  <si>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</si>
  <si>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</si>
  <si>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</si>
  <si>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</si>
  <si>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</si>
  <si>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</si>
  <si>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</si>
  <si>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</si>
  <si>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</si>
  <si>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</si>
  <si>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</si>
  <si>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года</t>
  </si>
  <si>
    <r>
      <t xml:space="preserve">за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</si>
  <si>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</si>
  <si>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>Год раскрытия информации: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</si>
  <si>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</si>
  <si>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факт на 01.01. 2020 года</t>
  </si>
  <si>
    <t>факт на 01.01. 2021 года</t>
  </si>
  <si>
    <t>факт 2019 года (на 01.01.2020 года)</t>
  </si>
  <si>
    <t>факт 2020 года  (на 01.01.2021 года)</t>
  </si>
  <si>
    <t>факт 2019 года  (на 01.01.2020 года)</t>
  </si>
  <si>
    <t>факт 2020 года (на 01.01.2021 года)</t>
  </si>
  <si>
    <t>факт 2020 года (на 01.01. 2021)</t>
  </si>
  <si>
    <t>Инвестиционная программа Общества с ограниченной ответственностью "Примэнерго"</t>
  </si>
  <si>
    <r>
      <t xml:space="preserve">       Субъект Российской Федерации: </t>
    </r>
    <r>
      <rPr>
        <u/>
        <sz val="13"/>
        <color rgb="FF000000"/>
        <rFont val="Times New Roman"/>
        <family val="1"/>
        <charset val="204"/>
      </rPr>
      <t>Ростовская область</t>
    </r>
  </si>
  <si>
    <t>               Год раскрытия (предоставления) информации: 2021 год</t>
  </si>
  <si>
    <r>
      <t xml:space="preserve">Утвержденные плановые значения показателей приведены в соответствии с  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</si>
  <si>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 xml:space="preserve">Отчетный 2020 год </t>
  </si>
  <si>
    <t>Отклонение от плановых значений 2020 года</t>
  </si>
  <si>
    <t>работы выполнялись только за счет тарифных источников: амортизации и прибыли</t>
  </si>
  <si>
    <t>ПКУ-10 кВ, 
шт</t>
  </si>
  <si>
    <t>14.2</t>
  </si>
  <si>
    <t>Согласно утвержденной инвестиционной программе полная стоимость проекта включает следующие источники финансирования: амортизацию, прибыль и прочие собственные средства. ООО "Примэнерго" для выполнения инвестиционной программы использовало только тарифные источники: амортизацию и прибыль. В столбце отклонение, недоиспользованных средств (прибыль) 92,63 тыс. руб.</t>
  </si>
  <si>
    <t>Согласно утвержденной инвестиционной программе полная стоимость проекта включает следующие источники финансирования: амортизацию, прибыль и прочие собственные средства. ООО "Примэнерго" для выполнения инвестиционной программы использовало только тарифные источники: амортизацию и прибыль. В столбце отклонение, недоиспользованных средств (прибыль) 77,19 тыс. руб. (без НДС)</t>
  </si>
  <si>
    <t>Общий фактический объем финансирования, 
в том числе за счет: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</si>
</sst>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0"/>
    <numFmt numFmtId="166" formatCode="0.0"/>
  </numFmts>
  <fonts count="26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72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/>
    <xf numFmtId="0" fontId="2" fillId="0" borderId="0" xfId="1" applyAlignment="1" applyProtection="1"/>
    <xf numFmtId="0" fontId="3" fillId="0" borderId="0" xfId="0" applyFont="1"/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/>
    <xf numFmtId="0" fontId="6" fillId="0" borderId="0" xfId="0" applyFont="1"/>
    <xf numFmtId="0" fontId="8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2" borderId="0" xfId="0" applyFill="1"/>
    <xf numFmtId="0" fontId="5" fillId="0" borderId="1" xfId="0" applyFont="1" applyBorder="1" applyAlignment="1">
      <alignment horizontal="center" vertical="center" textRotation="90" wrapText="1"/>
    </xf>
    <xf numFmtId="0" fontId="13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16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23" fillId="2" borderId="0" xfId="0" applyFont="1" applyFill="1"/>
    <xf numFmtId="2" fontId="6" fillId="2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4" fontId="1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vertical="center" textRotation="90"/>
    </xf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164" fontId="6" fillId="2" borderId="11" xfId="0" applyNumberFormat="1" applyFont="1" applyFill="1" applyBorder="1" applyAlignment="1">
      <alignment horizontal="center" vertical="center" textRotation="90"/>
    </xf>
    <xf numFmtId="164" fontId="6" fillId="2" borderId="12" xfId="0" applyNumberFormat="1" applyFont="1" applyFill="1" applyBorder="1" applyAlignment="1">
      <alignment horizontal="center" vertical="center" textRotation="90"/>
    </xf>
    <xf numFmtId="164" fontId="6" fillId="2" borderId="13" xfId="0" applyNumberFormat="1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22" fillId="2" borderId="8" xfId="2" applyFont="1" applyFill="1" applyBorder="1" applyAlignment="1">
      <alignment horizontal="center" vertical="center" textRotation="90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4" fontId="1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D80"/>
  <sheetViews>
    <sheetView topLeftCell="E17" workbookViewId="0">
      <selection activeCell="E71" sqref="E71"/>
    </sheetView>
  </sheetViews>
  <sheetFormatPr defaultRowHeight="15"/>
  <cols>
    <col min="1" max="1" width="16.5703125" customWidth="1"/>
    <col min="2" max="2" width="46.5703125" customWidth="1"/>
    <col min="3" max="3" width="17" customWidth="1"/>
    <col min="4" max="4" width="14.7109375" customWidth="1"/>
    <col min="5" max="5" width="19" style="73" customWidth="1"/>
    <col min="6" max="6" width="14.140625" customWidth="1"/>
    <col min="7" max="7" width="14.85546875" customWidth="1"/>
    <col min="18" max="18" width="13.42578125" customWidth="1"/>
    <col min="20" max="20" width="10" customWidth="1"/>
    <col min="22" max="22" width="8.140625" customWidth="1"/>
    <col min="29" max="29" width="9.140625" style="25"/>
  </cols>
  <sheetData>
    <row r="1" spans="1:29" s="8" customFormat="1" ht="16.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</row>
    <row r="2" spans="1:29" s="8" customFormat="1" ht="15" customHeight="1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</row>
    <row r="3" spans="1:29" s="8" customFormat="1" ht="15" customHeight="1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</row>
    <row r="4" spans="1:29" s="8" customFormat="1" ht="16.5">
      <c r="A4" s="124" t="s">
        <v>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AC4" s="31"/>
    </row>
    <row r="5" spans="1:29" s="8" customFormat="1" ht="16.5">
      <c r="A5" s="124" t="s">
        <v>852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AC5" s="31"/>
    </row>
    <row r="6" spans="1:29" s="8" customFormat="1" ht="16.5">
      <c r="A6" s="124" t="s">
        <v>846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AC6" s="31"/>
    </row>
    <row r="7" spans="1:29" s="8" customFormat="1" ht="16.5">
      <c r="A7" s="124" t="s">
        <v>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AC7" s="31"/>
    </row>
    <row r="8" spans="1:29" s="8" customFormat="1" ht="16.5">
      <c r="A8" s="124" t="s">
        <v>854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AC8" s="31"/>
    </row>
    <row r="9" spans="1:29" s="8" customFormat="1" ht="16.5">
      <c r="A9" s="124" t="s">
        <v>847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AC9" s="31"/>
    </row>
    <row r="10" spans="1:29" s="8" customFormat="1" ht="16.5">
      <c r="A10" s="126" t="s">
        <v>5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AC10" s="31"/>
    </row>
    <row r="11" spans="1:29" s="10" customFormat="1" ht="24" customHeight="1">
      <c r="A11" s="123" t="s">
        <v>6</v>
      </c>
      <c r="B11" s="123" t="s">
        <v>7</v>
      </c>
      <c r="C11" s="123" t="s">
        <v>8</v>
      </c>
      <c r="D11" s="123" t="s">
        <v>9</v>
      </c>
      <c r="E11" s="123" t="s">
        <v>10</v>
      </c>
      <c r="F11" s="123" t="s">
        <v>849</v>
      </c>
      <c r="G11" s="123" t="s">
        <v>848</v>
      </c>
      <c r="H11" s="123" t="s">
        <v>845</v>
      </c>
      <c r="I11" s="123"/>
      <c r="J11" s="123"/>
      <c r="K11" s="123"/>
      <c r="L11" s="123"/>
      <c r="M11" s="123"/>
      <c r="N11" s="123"/>
      <c r="O11" s="123"/>
      <c r="P11" s="123"/>
      <c r="Q11" s="123"/>
      <c r="R11" s="123" t="s">
        <v>850</v>
      </c>
      <c r="S11" s="123" t="s">
        <v>851</v>
      </c>
      <c r="T11" s="123"/>
      <c r="U11" s="123"/>
      <c r="V11" s="123"/>
      <c r="W11" s="123"/>
      <c r="X11" s="123"/>
      <c r="Y11" s="123"/>
      <c r="Z11" s="123"/>
      <c r="AA11" s="123"/>
      <c r="AB11" s="123"/>
      <c r="AC11" s="130" t="s">
        <v>11</v>
      </c>
    </row>
    <row r="12" spans="1:29" s="10" customFormat="1" ht="22.5" customHeight="1">
      <c r="A12" s="123"/>
      <c r="B12" s="123"/>
      <c r="C12" s="123"/>
      <c r="D12" s="123"/>
      <c r="E12" s="123"/>
      <c r="F12" s="123"/>
      <c r="G12" s="123"/>
      <c r="H12" s="123" t="s">
        <v>12</v>
      </c>
      <c r="I12" s="123"/>
      <c r="J12" s="123"/>
      <c r="K12" s="123"/>
      <c r="L12" s="123"/>
      <c r="M12" s="123" t="s">
        <v>13</v>
      </c>
      <c r="N12" s="123"/>
      <c r="O12" s="123"/>
      <c r="P12" s="123"/>
      <c r="Q12" s="123"/>
      <c r="R12" s="123"/>
      <c r="S12" s="121" t="s">
        <v>603</v>
      </c>
      <c r="T12" s="121"/>
      <c r="U12" s="131" t="s">
        <v>14</v>
      </c>
      <c r="V12" s="132"/>
      <c r="W12" s="135" t="s">
        <v>604</v>
      </c>
      <c r="X12" s="131"/>
      <c r="Y12" s="121" t="s">
        <v>16</v>
      </c>
      <c r="Z12" s="121"/>
      <c r="AA12" s="135" t="s">
        <v>17</v>
      </c>
      <c r="AB12" s="132"/>
      <c r="AC12" s="130"/>
    </row>
    <row r="13" spans="1:29" s="10" customFormat="1" ht="211.5" customHeight="1">
      <c r="A13" s="123"/>
      <c r="B13" s="123"/>
      <c r="C13" s="123"/>
      <c r="D13" s="123"/>
      <c r="E13" s="123"/>
      <c r="F13" s="123"/>
      <c r="G13" s="123"/>
      <c r="H13" s="121" t="s">
        <v>603</v>
      </c>
      <c r="I13" s="121" t="s">
        <v>14</v>
      </c>
      <c r="J13" s="121" t="s">
        <v>15</v>
      </c>
      <c r="K13" s="121" t="s">
        <v>16</v>
      </c>
      <c r="L13" s="121" t="s">
        <v>17</v>
      </c>
      <c r="M13" s="121" t="s">
        <v>937</v>
      </c>
      <c r="N13" s="121" t="s">
        <v>14</v>
      </c>
      <c r="O13" s="121" t="s">
        <v>15</v>
      </c>
      <c r="P13" s="121" t="s">
        <v>16</v>
      </c>
      <c r="Q13" s="121" t="s">
        <v>17</v>
      </c>
      <c r="R13" s="123"/>
      <c r="S13" s="121"/>
      <c r="T13" s="121"/>
      <c r="U13" s="133"/>
      <c r="V13" s="134"/>
      <c r="W13" s="136"/>
      <c r="X13" s="133"/>
      <c r="Y13" s="121"/>
      <c r="Z13" s="121"/>
      <c r="AA13" s="136"/>
      <c r="AB13" s="134"/>
      <c r="AC13" s="130"/>
    </row>
    <row r="14" spans="1:29" s="10" customFormat="1" ht="49.5" customHeight="1">
      <c r="A14" s="123"/>
      <c r="B14" s="123"/>
      <c r="C14" s="123"/>
      <c r="D14" s="123"/>
      <c r="E14" s="123"/>
      <c r="F14" s="123"/>
      <c r="G14" s="123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3"/>
      <c r="S14" s="12" t="s">
        <v>18</v>
      </c>
      <c r="T14" s="12" t="s">
        <v>19</v>
      </c>
      <c r="U14" s="12" t="s">
        <v>18</v>
      </c>
      <c r="V14" s="12" t="s">
        <v>19</v>
      </c>
      <c r="W14" s="12" t="s">
        <v>18</v>
      </c>
      <c r="X14" s="12" t="s">
        <v>19</v>
      </c>
      <c r="Y14" s="12" t="s">
        <v>18</v>
      </c>
      <c r="Z14" s="12" t="s">
        <v>19</v>
      </c>
      <c r="AA14" s="12" t="s">
        <v>18</v>
      </c>
      <c r="AB14" s="12" t="s">
        <v>19</v>
      </c>
      <c r="AC14" s="130"/>
    </row>
    <row r="15" spans="1:29" s="15" customFormat="1" ht="18.75" customHeight="1">
      <c r="A15" s="14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4">
        <v>15</v>
      </c>
      <c r="P15" s="14">
        <v>16</v>
      </c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4">
        <v>23</v>
      </c>
      <c r="X15" s="14">
        <v>24</v>
      </c>
      <c r="Y15" s="14">
        <v>25</v>
      </c>
      <c r="Z15" s="14">
        <v>26</v>
      </c>
      <c r="AA15" s="14">
        <v>27</v>
      </c>
      <c r="AB15" s="14">
        <v>28</v>
      </c>
      <c r="AC15" s="28">
        <v>29</v>
      </c>
    </row>
    <row r="16" spans="1:29" s="10" customFormat="1" ht="15" customHeight="1">
      <c r="A16" s="12" t="s">
        <v>20</v>
      </c>
      <c r="B16" s="12" t="s">
        <v>20</v>
      </c>
      <c r="C16" s="12" t="s">
        <v>20</v>
      </c>
      <c r="D16" s="12" t="s">
        <v>20</v>
      </c>
      <c r="E16" s="33" t="s">
        <v>20</v>
      </c>
      <c r="F16" s="12" t="s">
        <v>20</v>
      </c>
      <c r="G16" s="12" t="s">
        <v>20</v>
      </c>
      <c r="H16" s="12" t="s">
        <v>20</v>
      </c>
      <c r="I16" s="12" t="s">
        <v>20</v>
      </c>
      <c r="J16" s="12" t="s">
        <v>20</v>
      </c>
      <c r="K16" s="12" t="s">
        <v>20</v>
      </c>
      <c r="L16" s="12" t="s">
        <v>20</v>
      </c>
      <c r="M16" s="12" t="s">
        <v>20</v>
      </c>
      <c r="N16" s="12" t="s">
        <v>20</v>
      </c>
      <c r="O16" s="12" t="s">
        <v>20</v>
      </c>
      <c r="P16" s="12" t="s">
        <v>20</v>
      </c>
      <c r="Q16" s="12" t="s">
        <v>20</v>
      </c>
      <c r="R16" s="12" t="s">
        <v>20</v>
      </c>
      <c r="S16" s="12" t="s">
        <v>20</v>
      </c>
      <c r="T16" s="12" t="s">
        <v>20</v>
      </c>
      <c r="U16" s="12" t="s">
        <v>20</v>
      </c>
      <c r="V16" s="12" t="s">
        <v>20</v>
      </c>
      <c r="W16" s="12" t="s">
        <v>20</v>
      </c>
      <c r="X16" s="12" t="s">
        <v>20</v>
      </c>
      <c r="Y16" s="12" t="s">
        <v>20</v>
      </c>
      <c r="Z16" s="12" t="s">
        <v>20</v>
      </c>
      <c r="AA16" s="12" t="s">
        <v>20</v>
      </c>
      <c r="AB16" s="12" t="s">
        <v>20</v>
      </c>
      <c r="AC16" s="110"/>
    </row>
    <row r="17" spans="1:30" s="10" customFormat="1" ht="15" customHeight="1">
      <c r="A17" s="122" t="s">
        <v>33</v>
      </c>
      <c r="B17" s="122"/>
      <c r="C17" s="122"/>
      <c r="D17" s="53">
        <f>D18+D19+D20+D21+D22+D23</f>
        <v>3.55</v>
      </c>
      <c r="E17" s="78" t="s">
        <v>869</v>
      </c>
      <c r="F17" s="53">
        <v>0</v>
      </c>
      <c r="G17" s="53">
        <f>G18+G19+G20+G21+G22+G23</f>
        <v>3.55</v>
      </c>
      <c r="H17" s="53">
        <f>H18+H19+H20+H21+H22+H23</f>
        <v>3.55</v>
      </c>
      <c r="I17" s="53">
        <v>0</v>
      </c>
      <c r="J17" s="53">
        <v>0</v>
      </c>
      <c r="K17" s="57">
        <f>K19+K21</f>
        <v>3.55</v>
      </c>
      <c r="L17" s="57">
        <v>0</v>
      </c>
      <c r="M17" s="57">
        <f>M19+M21</f>
        <v>2.5103686500000002</v>
      </c>
      <c r="N17" s="57">
        <v>0</v>
      </c>
      <c r="O17" s="57">
        <v>0</v>
      </c>
      <c r="P17" s="57">
        <f>P19+P21</f>
        <v>2.5103686500000002</v>
      </c>
      <c r="Q17" s="57">
        <v>0</v>
      </c>
      <c r="R17" s="78">
        <f>H17-M17</f>
        <v>1.0396313499999996</v>
      </c>
      <c r="S17" s="57">
        <f>M17-H17</f>
        <v>-1.0396313499999996</v>
      </c>
      <c r="T17" s="75">
        <f>S17*100/H17</f>
        <v>-29.285390140845063</v>
      </c>
      <c r="U17" s="57">
        <v>0</v>
      </c>
      <c r="V17" s="75">
        <v>0</v>
      </c>
      <c r="W17" s="57">
        <v>0</v>
      </c>
      <c r="X17" s="75">
        <v>0</v>
      </c>
      <c r="Y17" s="57">
        <f>S17</f>
        <v>-1.0396313499999996</v>
      </c>
      <c r="Z17" s="75">
        <f>T17</f>
        <v>-29.285390140845063</v>
      </c>
      <c r="AA17" s="57">
        <v>0</v>
      </c>
      <c r="AB17" s="75">
        <v>0</v>
      </c>
      <c r="AC17" s="127" t="s">
        <v>935</v>
      </c>
    </row>
    <row r="18" spans="1:30" s="10" customFormat="1" ht="79.5" customHeight="1">
      <c r="A18" s="54" t="s">
        <v>767</v>
      </c>
      <c r="B18" s="55" t="s">
        <v>768</v>
      </c>
      <c r="C18" s="56" t="s">
        <v>769</v>
      </c>
      <c r="D18" s="57">
        <v>0</v>
      </c>
      <c r="E18" s="78" t="s">
        <v>869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78">
        <f t="shared" ref="R18:R73" si="0">H18-M18</f>
        <v>0</v>
      </c>
      <c r="S18" s="57">
        <f t="shared" ref="S18:S73" si="1">M18-H18</f>
        <v>0</v>
      </c>
      <c r="T18" s="75">
        <v>0</v>
      </c>
      <c r="U18" s="57">
        <v>0</v>
      </c>
      <c r="V18" s="75">
        <v>0</v>
      </c>
      <c r="W18" s="57">
        <v>0</v>
      </c>
      <c r="X18" s="75">
        <v>0</v>
      </c>
      <c r="Y18" s="57">
        <v>0</v>
      </c>
      <c r="Z18" s="75">
        <v>0</v>
      </c>
      <c r="AA18" s="57">
        <v>0</v>
      </c>
      <c r="AB18" s="75">
        <v>0</v>
      </c>
      <c r="AC18" s="128"/>
      <c r="AD18" s="13"/>
    </row>
    <row r="19" spans="1:30" s="4" customFormat="1" ht="28.5" customHeight="1">
      <c r="A19" s="54" t="s">
        <v>770</v>
      </c>
      <c r="B19" s="55" t="s">
        <v>771</v>
      </c>
      <c r="C19" s="56" t="s">
        <v>769</v>
      </c>
      <c r="D19" s="57">
        <f>D45</f>
        <v>2.96</v>
      </c>
      <c r="E19" s="78" t="s">
        <v>869</v>
      </c>
      <c r="F19" s="57">
        <v>0</v>
      </c>
      <c r="G19" s="57">
        <f>G45</f>
        <v>2.96</v>
      </c>
      <c r="H19" s="57">
        <f>H45</f>
        <v>2.96</v>
      </c>
      <c r="I19" s="57">
        <v>0</v>
      </c>
      <c r="J19" s="57">
        <v>0</v>
      </c>
      <c r="K19" s="57">
        <f>H19</f>
        <v>2.96</v>
      </c>
      <c r="L19" s="57">
        <v>0</v>
      </c>
      <c r="M19" s="57">
        <f>P19</f>
        <v>2.0323621100000002</v>
      </c>
      <c r="N19" s="57">
        <v>0</v>
      </c>
      <c r="O19" s="57">
        <v>0</v>
      </c>
      <c r="P19" s="57">
        <f>P45</f>
        <v>2.0323621100000002</v>
      </c>
      <c r="Q19" s="57">
        <v>0</v>
      </c>
      <c r="R19" s="78">
        <f t="shared" si="0"/>
        <v>0.92763788999999974</v>
      </c>
      <c r="S19" s="57">
        <f t="shared" si="1"/>
        <v>-0.92763788999999974</v>
      </c>
      <c r="T19" s="75">
        <f t="shared" ref="T19:T71" si="2">S19*100/H19</f>
        <v>-31.339117905405399</v>
      </c>
      <c r="U19" s="57">
        <v>0</v>
      </c>
      <c r="V19" s="75">
        <v>0</v>
      </c>
      <c r="W19" s="57">
        <v>0</v>
      </c>
      <c r="X19" s="75">
        <v>0</v>
      </c>
      <c r="Y19" s="57">
        <f>S19</f>
        <v>-0.92763788999999974</v>
      </c>
      <c r="Z19" s="75">
        <f>T19</f>
        <v>-31.339117905405399</v>
      </c>
      <c r="AA19" s="57">
        <v>0</v>
      </c>
      <c r="AB19" s="75">
        <v>0</v>
      </c>
      <c r="AC19" s="128"/>
      <c r="AD19" s="6"/>
    </row>
    <row r="20" spans="1:30" s="4" customFormat="1" ht="28.5" customHeight="1">
      <c r="A20" s="54" t="s">
        <v>772</v>
      </c>
      <c r="B20" s="55" t="s">
        <v>773</v>
      </c>
      <c r="C20" s="56" t="s">
        <v>769</v>
      </c>
      <c r="D20" s="57">
        <v>0</v>
      </c>
      <c r="E20" s="78" t="s">
        <v>869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78">
        <f t="shared" si="0"/>
        <v>0</v>
      </c>
      <c r="S20" s="57">
        <f t="shared" si="1"/>
        <v>0</v>
      </c>
      <c r="T20" s="75">
        <v>0</v>
      </c>
      <c r="U20" s="57">
        <v>0</v>
      </c>
      <c r="V20" s="75">
        <v>0</v>
      </c>
      <c r="W20" s="57">
        <v>0</v>
      </c>
      <c r="X20" s="75">
        <v>0</v>
      </c>
      <c r="Y20" s="57">
        <v>0</v>
      </c>
      <c r="Z20" s="75">
        <v>0</v>
      </c>
      <c r="AA20" s="57">
        <v>0</v>
      </c>
      <c r="AB20" s="75">
        <v>0</v>
      </c>
      <c r="AC20" s="128"/>
      <c r="AD20" s="6"/>
    </row>
    <row r="21" spans="1:30" s="7" customFormat="1" ht="15" customHeight="1">
      <c r="A21" s="54" t="s">
        <v>774</v>
      </c>
      <c r="B21" s="55" t="s">
        <v>775</v>
      </c>
      <c r="C21" s="56" t="s">
        <v>769</v>
      </c>
      <c r="D21" s="57">
        <f>D70</f>
        <v>0.59</v>
      </c>
      <c r="E21" s="78" t="s">
        <v>869</v>
      </c>
      <c r="F21" s="57">
        <v>0</v>
      </c>
      <c r="G21" s="57">
        <f>G70</f>
        <v>0.59</v>
      </c>
      <c r="H21" s="57">
        <f>H70</f>
        <v>0.59</v>
      </c>
      <c r="I21" s="57">
        <v>0</v>
      </c>
      <c r="J21" s="57">
        <v>0</v>
      </c>
      <c r="K21" s="57">
        <f>H21</f>
        <v>0.59</v>
      </c>
      <c r="L21" s="57">
        <v>0</v>
      </c>
      <c r="M21" s="57">
        <f>P21</f>
        <v>0.47800653999999998</v>
      </c>
      <c r="N21" s="57">
        <v>0</v>
      </c>
      <c r="O21" s="57">
        <v>0</v>
      </c>
      <c r="P21" s="57">
        <f>P70</f>
        <v>0.47800653999999998</v>
      </c>
      <c r="Q21" s="57">
        <v>0</v>
      </c>
      <c r="R21" s="78">
        <f t="shared" si="0"/>
        <v>0.11199345999999999</v>
      </c>
      <c r="S21" s="57">
        <f t="shared" si="1"/>
        <v>-0.11199345999999999</v>
      </c>
      <c r="T21" s="75">
        <f t="shared" si="2"/>
        <v>-18.981942372881356</v>
      </c>
      <c r="U21" s="57">
        <v>0</v>
      </c>
      <c r="V21" s="75">
        <v>0</v>
      </c>
      <c r="W21" s="57">
        <v>0</v>
      </c>
      <c r="X21" s="75">
        <v>0</v>
      </c>
      <c r="Y21" s="57">
        <f>S21</f>
        <v>-0.11199345999999999</v>
      </c>
      <c r="Z21" s="75">
        <f>T21</f>
        <v>-18.981942372881356</v>
      </c>
      <c r="AA21" s="57">
        <v>0</v>
      </c>
      <c r="AB21" s="75">
        <v>0</v>
      </c>
      <c r="AC21" s="128"/>
      <c r="AD21" s="9"/>
    </row>
    <row r="22" spans="1:30" ht="42.75">
      <c r="A22" s="54" t="s">
        <v>776</v>
      </c>
      <c r="B22" s="55" t="s">
        <v>777</v>
      </c>
      <c r="C22" s="56" t="s">
        <v>769</v>
      </c>
      <c r="D22" s="57">
        <v>0</v>
      </c>
      <c r="E22" s="78" t="s">
        <v>869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78">
        <f t="shared" si="0"/>
        <v>0</v>
      </c>
      <c r="S22" s="57">
        <f t="shared" si="1"/>
        <v>0</v>
      </c>
      <c r="T22" s="75">
        <v>0</v>
      </c>
      <c r="U22" s="57">
        <v>0</v>
      </c>
      <c r="V22" s="75">
        <v>0</v>
      </c>
      <c r="W22" s="57">
        <v>0</v>
      </c>
      <c r="X22" s="75">
        <v>0</v>
      </c>
      <c r="Y22" s="57">
        <v>0</v>
      </c>
      <c r="Z22" s="75">
        <v>0</v>
      </c>
      <c r="AA22" s="57">
        <v>0</v>
      </c>
      <c r="AB22" s="75">
        <v>0</v>
      </c>
      <c r="AC22" s="128"/>
    </row>
    <row r="23" spans="1:30">
      <c r="A23" s="54" t="s">
        <v>778</v>
      </c>
      <c r="B23" s="55" t="s">
        <v>779</v>
      </c>
      <c r="C23" s="56" t="s">
        <v>769</v>
      </c>
      <c r="D23" s="57">
        <v>0</v>
      </c>
      <c r="E23" s="78" t="s">
        <v>869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78">
        <f t="shared" si="0"/>
        <v>0</v>
      </c>
      <c r="S23" s="57">
        <f t="shared" si="1"/>
        <v>0</v>
      </c>
      <c r="T23" s="75">
        <v>0</v>
      </c>
      <c r="U23" s="57">
        <v>0</v>
      </c>
      <c r="V23" s="75">
        <v>0</v>
      </c>
      <c r="W23" s="57">
        <v>0</v>
      </c>
      <c r="X23" s="75">
        <v>0</v>
      </c>
      <c r="Y23" s="57">
        <v>0</v>
      </c>
      <c r="Z23" s="75">
        <v>0</v>
      </c>
      <c r="AA23" s="57">
        <v>0</v>
      </c>
      <c r="AB23" s="75">
        <v>0</v>
      </c>
      <c r="AC23" s="128"/>
    </row>
    <row r="24" spans="1:30">
      <c r="A24" s="58" t="s">
        <v>780</v>
      </c>
      <c r="B24" s="59" t="s">
        <v>781</v>
      </c>
      <c r="C24" s="60" t="s">
        <v>769</v>
      </c>
      <c r="D24" s="57">
        <f>D45+D67+D70+D72+D73</f>
        <v>3.55</v>
      </c>
      <c r="E24" s="78" t="s">
        <v>869</v>
      </c>
      <c r="F24" s="57">
        <v>0</v>
      </c>
      <c r="G24" s="57">
        <f>G45+G67+G70+G72+G73</f>
        <v>3.55</v>
      </c>
      <c r="H24" s="57">
        <f>H45+H67+H70+H72+H73</f>
        <v>3.55</v>
      </c>
      <c r="I24" s="57">
        <v>0</v>
      </c>
      <c r="J24" s="57">
        <v>0</v>
      </c>
      <c r="K24" s="57">
        <f>H24</f>
        <v>3.55</v>
      </c>
      <c r="L24" s="57">
        <v>0</v>
      </c>
      <c r="M24" s="57">
        <f>P24</f>
        <v>2.5103686500000002</v>
      </c>
      <c r="N24" s="57">
        <v>0</v>
      </c>
      <c r="O24" s="57">
        <v>0</v>
      </c>
      <c r="P24" s="57">
        <f>P25+P45+P67+P70</f>
        <v>2.5103686500000002</v>
      </c>
      <c r="Q24" s="57">
        <v>0</v>
      </c>
      <c r="R24" s="78">
        <f t="shared" si="0"/>
        <v>1.0396313499999996</v>
      </c>
      <c r="S24" s="57">
        <f t="shared" si="1"/>
        <v>-1.0396313499999996</v>
      </c>
      <c r="T24" s="75">
        <f t="shared" si="2"/>
        <v>-29.285390140845063</v>
      </c>
      <c r="U24" s="57">
        <v>0</v>
      </c>
      <c r="V24" s="75">
        <v>0</v>
      </c>
      <c r="W24" s="57">
        <v>0</v>
      </c>
      <c r="X24" s="75">
        <v>0</v>
      </c>
      <c r="Y24" s="57">
        <f>S24</f>
        <v>-1.0396313499999996</v>
      </c>
      <c r="Z24" s="75">
        <f>T24</f>
        <v>-29.285390140845063</v>
      </c>
      <c r="AA24" s="57">
        <v>0</v>
      </c>
      <c r="AB24" s="75">
        <v>0</v>
      </c>
      <c r="AC24" s="128"/>
    </row>
    <row r="25" spans="1:30" ht="28.5">
      <c r="A25" s="61" t="s">
        <v>119</v>
      </c>
      <c r="B25" s="62" t="s">
        <v>782</v>
      </c>
      <c r="C25" s="63" t="s">
        <v>769</v>
      </c>
      <c r="D25" s="57">
        <v>0</v>
      </c>
      <c r="E25" s="78" t="s">
        <v>869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78">
        <f t="shared" si="0"/>
        <v>0</v>
      </c>
      <c r="S25" s="57">
        <f t="shared" si="1"/>
        <v>0</v>
      </c>
      <c r="T25" s="75">
        <v>0</v>
      </c>
      <c r="U25" s="57">
        <v>0</v>
      </c>
      <c r="V25" s="75">
        <v>0</v>
      </c>
      <c r="W25" s="57">
        <v>0</v>
      </c>
      <c r="X25" s="75">
        <v>0</v>
      </c>
      <c r="Y25" s="57">
        <v>0</v>
      </c>
      <c r="Z25" s="75">
        <v>0</v>
      </c>
      <c r="AA25" s="57">
        <v>0</v>
      </c>
      <c r="AB25" s="75">
        <v>0</v>
      </c>
      <c r="AC25" s="128"/>
    </row>
    <row r="26" spans="1:30" ht="42.75">
      <c r="A26" s="61" t="s">
        <v>500</v>
      </c>
      <c r="B26" s="62" t="s">
        <v>783</v>
      </c>
      <c r="C26" s="63" t="s">
        <v>769</v>
      </c>
      <c r="D26" s="57">
        <v>0</v>
      </c>
      <c r="E26" s="78" t="s">
        <v>869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78">
        <f t="shared" si="0"/>
        <v>0</v>
      </c>
      <c r="S26" s="57">
        <f t="shared" si="1"/>
        <v>0</v>
      </c>
      <c r="T26" s="75">
        <v>0</v>
      </c>
      <c r="U26" s="57">
        <v>0</v>
      </c>
      <c r="V26" s="75">
        <v>0</v>
      </c>
      <c r="W26" s="57">
        <v>0</v>
      </c>
      <c r="X26" s="75">
        <v>0</v>
      </c>
      <c r="Y26" s="57">
        <v>0</v>
      </c>
      <c r="Z26" s="75">
        <v>0</v>
      </c>
      <c r="AA26" s="57">
        <v>0</v>
      </c>
      <c r="AB26" s="75">
        <v>0</v>
      </c>
      <c r="AC26" s="128"/>
    </row>
    <row r="27" spans="1:30" ht="71.25">
      <c r="A27" s="64" t="s">
        <v>502</v>
      </c>
      <c r="B27" s="65" t="s">
        <v>784</v>
      </c>
      <c r="C27" s="66" t="s">
        <v>769</v>
      </c>
      <c r="D27" s="57">
        <v>0</v>
      </c>
      <c r="E27" s="78" t="s">
        <v>869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78">
        <f t="shared" si="0"/>
        <v>0</v>
      </c>
      <c r="S27" s="57">
        <f t="shared" si="1"/>
        <v>0</v>
      </c>
      <c r="T27" s="75">
        <v>0</v>
      </c>
      <c r="U27" s="57">
        <v>0</v>
      </c>
      <c r="V27" s="75">
        <v>0</v>
      </c>
      <c r="W27" s="57">
        <v>0</v>
      </c>
      <c r="X27" s="75">
        <v>0</v>
      </c>
      <c r="Y27" s="57">
        <v>0</v>
      </c>
      <c r="Z27" s="75">
        <v>0</v>
      </c>
      <c r="AA27" s="57">
        <v>0</v>
      </c>
      <c r="AB27" s="75">
        <v>0</v>
      </c>
      <c r="AC27" s="128"/>
    </row>
    <row r="28" spans="1:30" ht="71.25">
      <c r="A28" s="64" t="s">
        <v>507</v>
      </c>
      <c r="B28" s="65" t="s">
        <v>785</v>
      </c>
      <c r="C28" s="66" t="s">
        <v>769</v>
      </c>
      <c r="D28" s="57">
        <v>0</v>
      </c>
      <c r="E28" s="78" t="s">
        <v>869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78">
        <f t="shared" si="0"/>
        <v>0</v>
      </c>
      <c r="S28" s="57">
        <f t="shared" si="1"/>
        <v>0</v>
      </c>
      <c r="T28" s="75">
        <v>0</v>
      </c>
      <c r="U28" s="57">
        <v>0</v>
      </c>
      <c r="V28" s="75">
        <v>0</v>
      </c>
      <c r="W28" s="57">
        <v>0</v>
      </c>
      <c r="X28" s="75">
        <v>0</v>
      </c>
      <c r="Y28" s="57">
        <v>0</v>
      </c>
      <c r="Z28" s="75">
        <v>0</v>
      </c>
      <c r="AA28" s="57">
        <v>0</v>
      </c>
      <c r="AB28" s="75">
        <v>0</v>
      </c>
      <c r="AC28" s="128"/>
    </row>
    <row r="29" spans="1:30" ht="57">
      <c r="A29" s="61" t="s">
        <v>509</v>
      </c>
      <c r="B29" s="62" t="s">
        <v>786</v>
      </c>
      <c r="C29" s="63" t="s">
        <v>769</v>
      </c>
      <c r="D29" s="57">
        <v>0</v>
      </c>
      <c r="E29" s="78" t="s">
        <v>869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78">
        <f t="shared" si="0"/>
        <v>0</v>
      </c>
      <c r="S29" s="57">
        <f t="shared" si="1"/>
        <v>0</v>
      </c>
      <c r="T29" s="75">
        <v>0</v>
      </c>
      <c r="U29" s="57">
        <v>0</v>
      </c>
      <c r="V29" s="75">
        <v>0</v>
      </c>
      <c r="W29" s="57">
        <v>0</v>
      </c>
      <c r="X29" s="75">
        <v>0</v>
      </c>
      <c r="Y29" s="57">
        <v>0</v>
      </c>
      <c r="Z29" s="75">
        <v>0</v>
      </c>
      <c r="AA29" s="57">
        <v>0</v>
      </c>
      <c r="AB29" s="75">
        <v>0</v>
      </c>
      <c r="AC29" s="128"/>
    </row>
    <row r="30" spans="1:30" ht="42.75">
      <c r="A30" s="61" t="s">
        <v>122</v>
      </c>
      <c r="B30" s="62" t="s">
        <v>787</v>
      </c>
      <c r="C30" s="63" t="s">
        <v>769</v>
      </c>
      <c r="D30" s="57">
        <v>0</v>
      </c>
      <c r="E30" s="78" t="s">
        <v>869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78">
        <f t="shared" si="0"/>
        <v>0</v>
      </c>
      <c r="S30" s="57">
        <f t="shared" si="1"/>
        <v>0</v>
      </c>
      <c r="T30" s="75">
        <v>0</v>
      </c>
      <c r="U30" s="57">
        <v>0</v>
      </c>
      <c r="V30" s="75">
        <v>0</v>
      </c>
      <c r="W30" s="57">
        <v>0</v>
      </c>
      <c r="X30" s="75">
        <v>0</v>
      </c>
      <c r="Y30" s="57">
        <v>0</v>
      </c>
      <c r="Z30" s="75">
        <v>0</v>
      </c>
      <c r="AA30" s="57">
        <v>0</v>
      </c>
      <c r="AB30" s="75">
        <v>0</v>
      </c>
      <c r="AC30" s="128"/>
    </row>
    <row r="31" spans="1:30" ht="57">
      <c r="A31" s="61" t="s">
        <v>530</v>
      </c>
      <c r="B31" s="62" t="s">
        <v>788</v>
      </c>
      <c r="C31" s="63" t="s">
        <v>769</v>
      </c>
      <c r="D31" s="57">
        <v>0</v>
      </c>
      <c r="E31" s="78" t="s">
        <v>869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78">
        <f t="shared" si="0"/>
        <v>0</v>
      </c>
      <c r="S31" s="57">
        <f t="shared" si="1"/>
        <v>0</v>
      </c>
      <c r="T31" s="75">
        <v>0</v>
      </c>
      <c r="U31" s="57">
        <v>0</v>
      </c>
      <c r="V31" s="75">
        <v>0</v>
      </c>
      <c r="W31" s="57">
        <v>0</v>
      </c>
      <c r="X31" s="75">
        <v>0</v>
      </c>
      <c r="Y31" s="57">
        <v>0</v>
      </c>
      <c r="Z31" s="75">
        <v>0</v>
      </c>
      <c r="AA31" s="57">
        <v>0</v>
      </c>
      <c r="AB31" s="75">
        <v>0</v>
      </c>
      <c r="AC31" s="128"/>
    </row>
    <row r="32" spans="1:30" ht="42.75">
      <c r="A32" s="61" t="s">
        <v>531</v>
      </c>
      <c r="B32" s="62" t="s">
        <v>789</v>
      </c>
      <c r="C32" s="63" t="s">
        <v>769</v>
      </c>
      <c r="D32" s="57">
        <v>0</v>
      </c>
      <c r="E32" s="78" t="s">
        <v>869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78">
        <f t="shared" si="0"/>
        <v>0</v>
      </c>
      <c r="S32" s="57">
        <f t="shared" si="1"/>
        <v>0</v>
      </c>
      <c r="T32" s="75">
        <v>0</v>
      </c>
      <c r="U32" s="57">
        <v>0</v>
      </c>
      <c r="V32" s="75">
        <v>0</v>
      </c>
      <c r="W32" s="57">
        <v>0</v>
      </c>
      <c r="X32" s="75">
        <v>0</v>
      </c>
      <c r="Y32" s="57">
        <v>0</v>
      </c>
      <c r="Z32" s="75">
        <v>0</v>
      </c>
      <c r="AA32" s="57">
        <v>0</v>
      </c>
      <c r="AB32" s="75">
        <v>0</v>
      </c>
      <c r="AC32" s="128"/>
    </row>
    <row r="33" spans="1:29" ht="42.75">
      <c r="A33" s="61" t="s">
        <v>124</v>
      </c>
      <c r="B33" s="62" t="s">
        <v>790</v>
      </c>
      <c r="C33" s="63" t="s">
        <v>769</v>
      </c>
      <c r="D33" s="57">
        <v>0</v>
      </c>
      <c r="E33" s="78" t="s">
        <v>869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78">
        <f t="shared" si="0"/>
        <v>0</v>
      </c>
      <c r="S33" s="57">
        <f t="shared" si="1"/>
        <v>0</v>
      </c>
      <c r="T33" s="75">
        <v>0</v>
      </c>
      <c r="U33" s="57">
        <v>0</v>
      </c>
      <c r="V33" s="75">
        <v>0</v>
      </c>
      <c r="W33" s="57">
        <v>0</v>
      </c>
      <c r="X33" s="75">
        <v>0</v>
      </c>
      <c r="Y33" s="57">
        <v>0</v>
      </c>
      <c r="Z33" s="75">
        <v>0</v>
      </c>
      <c r="AA33" s="57">
        <v>0</v>
      </c>
      <c r="AB33" s="75">
        <v>0</v>
      </c>
      <c r="AC33" s="128"/>
    </row>
    <row r="34" spans="1:29" ht="28.5">
      <c r="A34" s="61" t="s">
        <v>791</v>
      </c>
      <c r="B34" s="62" t="s">
        <v>792</v>
      </c>
      <c r="C34" s="63" t="s">
        <v>769</v>
      </c>
      <c r="D34" s="57">
        <v>0</v>
      </c>
      <c r="E34" s="78" t="s">
        <v>869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78">
        <f t="shared" si="0"/>
        <v>0</v>
      </c>
      <c r="S34" s="57">
        <f t="shared" si="1"/>
        <v>0</v>
      </c>
      <c r="T34" s="75">
        <v>0</v>
      </c>
      <c r="U34" s="57">
        <v>0</v>
      </c>
      <c r="V34" s="75">
        <v>0</v>
      </c>
      <c r="W34" s="57">
        <v>0</v>
      </c>
      <c r="X34" s="75">
        <v>0</v>
      </c>
      <c r="Y34" s="57">
        <v>0</v>
      </c>
      <c r="Z34" s="75">
        <v>0</v>
      </c>
      <c r="AA34" s="57">
        <v>0</v>
      </c>
      <c r="AB34" s="75">
        <v>0</v>
      </c>
      <c r="AC34" s="128"/>
    </row>
    <row r="35" spans="1:29" ht="99.75">
      <c r="A35" s="61" t="s">
        <v>791</v>
      </c>
      <c r="B35" s="62" t="s">
        <v>793</v>
      </c>
      <c r="C35" s="63" t="s">
        <v>769</v>
      </c>
      <c r="D35" s="57">
        <v>0</v>
      </c>
      <c r="E35" s="78" t="s">
        <v>869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78">
        <f t="shared" si="0"/>
        <v>0</v>
      </c>
      <c r="S35" s="57">
        <f t="shared" si="1"/>
        <v>0</v>
      </c>
      <c r="T35" s="75">
        <v>0</v>
      </c>
      <c r="U35" s="57">
        <v>0</v>
      </c>
      <c r="V35" s="75">
        <v>0</v>
      </c>
      <c r="W35" s="57">
        <v>0</v>
      </c>
      <c r="X35" s="75">
        <v>0</v>
      </c>
      <c r="Y35" s="57">
        <v>0</v>
      </c>
      <c r="Z35" s="75">
        <v>0</v>
      </c>
      <c r="AA35" s="57">
        <v>0</v>
      </c>
      <c r="AB35" s="75">
        <v>0</v>
      </c>
      <c r="AC35" s="128"/>
    </row>
    <row r="36" spans="1:29" ht="85.5">
      <c r="A36" s="61" t="s">
        <v>791</v>
      </c>
      <c r="B36" s="62" t="s">
        <v>794</v>
      </c>
      <c r="C36" s="63" t="s">
        <v>769</v>
      </c>
      <c r="D36" s="57">
        <v>0</v>
      </c>
      <c r="E36" s="78" t="s">
        <v>869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78">
        <f t="shared" si="0"/>
        <v>0</v>
      </c>
      <c r="S36" s="57">
        <f t="shared" si="1"/>
        <v>0</v>
      </c>
      <c r="T36" s="75">
        <v>0</v>
      </c>
      <c r="U36" s="57">
        <v>0</v>
      </c>
      <c r="V36" s="75">
        <v>0</v>
      </c>
      <c r="W36" s="57">
        <v>0</v>
      </c>
      <c r="X36" s="75">
        <v>0</v>
      </c>
      <c r="Y36" s="57">
        <v>0</v>
      </c>
      <c r="Z36" s="75">
        <v>0</v>
      </c>
      <c r="AA36" s="57">
        <v>0</v>
      </c>
      <c r="AB36" s="75">
        <v>0</v>
      </c>
      <c r="AC36" s="128"/>
    </row>
    <row r="37" spans="1:29" ht="85.5">
      <c r="A37" s="61" t="s">
        <v>791</v>
      </c>
      <c r="B37" s="62" t="s">
        <v>795</v>
      </c>
      <c r="C37" s="63" t="s">
        <v>769</v>
      </c>
      <c r="D37" s="57">
        <v>0</v>
      </c>
      <c r="E37" s="78" t="s">
        <v>869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78">
        <f t="shared" si="0"/>
        <v>0</v>
      </c>
      <c r="S37" s="57">
        <f t="shared" si="1"/>
        <v>0</v>
      </c>
      <c r="T37" s="75">
        <v>0</v>
      </c>
      <c r="U37" s="57">
        <v>0</v>
      </c>
      <c r="V37" s="75">
        <v>0</v>
      </c>
      <c r="W37" s="57">
        <v>0</v>
      </c>
      <c r="X37" s="75">
        <v>0</v>
      </c>
      <c r="Y37" s="57">
        <v>0</v>
      </c>
      <c r="Z37" s="75">
        <v>0</v>
      </c>
      <c r="AA37" s="57">
        <v>0</v>
      </c>
      <c r="AB37" s="75">
        <v>0</v>
      </c>
      <c r="AC37" s="128"/>
    </row>
    <row r="38" spans="1:29" ht="28.5">
      <c r="A38" s="61" t="s">
        <v>796</v>
      </c>
      <c r="B38" s="62" t="s">
        <v>792</v>
      </c>
      <c r="C38" s="63" t="s">
        <v>769</v>
      </c>
      <c r="D38" s="57">
        <v>0</v>
      </c>
      <c r="E38" s="78" t="s">
        <v>869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78">
        <f t="shared" si="0"/>
        <v>0</v>
      </c>
      <c r="S38" s="57">
        <f t="shared" si="1"/>
        <v>0</v>
      </c>
      <c r="T38" s="75">
        <v>0</v>
      </c>
      <c r="U38" s="57">
        <v>0</v>
      </c>
      <c r="V38" s="75">
        <v>0</v>
      </c>
      <c r="W38" s="57">
        <v>0</v>
      </c>
      <c r="X38" s="75">
        <v>0</v>
      </c>
      <c r="Y38" s="57">
        <v>0</v>
      </c>
      <c r="Z38" s="75">
        <v>0</v>
      </c>
      <c r="AA38" s="57">
        <v>0</v>
      </c>
      <c r="AB38" s="75">
        <v>0</v>
      </c>
      <c r="AC38" s="128"/>
    </row>
    <row r="39" spans="1:29" ht="99.75">
      <c r="A39" s="61" t="s">
        <v>796</v>
      </c>
      <c r="B39" s="62" t="s">
        <v>793</v>
      </c>
      <c r="C39" s="63" t="s">
        <v>769</v>
      </c>
      <c r="D39" s="57">
        <v>0</v>
      </c>
      <c r="E39" s="78" t="s">
        <v>869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78">
        <f t="shared" si="0"/>
        <v>0</v>
      </c>
      <c r="S39" s="57">
        <f t="shared" si="1"/>
        <v>0</v>
      </c>
      <c r="T39" s="75">
        <v>0</v>
      </c>
      <c r="U39" s="57">
        <v>0</v>
      </c>
      <c r="V39" s="75">
        <v>0</v>
      </c>
      <c r="W39" s="57">
        <v>0</v>
      </c>
      <c r="X39" s="75">
        <v>0</v>
      </c>
      <c r="Y39" s="57">
        <v>0</v>
      </c>
      <c r="Z39" s="75">
        <v>0</v>
      </c>
      <c r="AA39" s="57">
        <v>0</v>
      </c>
      <c r="AB39" s="75">
        <v>0</v>
      </c>
      <c r="AC39" s="128"/>
    </row>
    <row r="40" spans="1:29" ht="85.5">
      <c r="A40" s="61" t="s">
        <v>796</v>
      </c>
      <c r="B40" s="62" t="s">
        <v>794</v>
      </c>
      <c r="C40" s="63" t="s">
        <v>769</v>
      </c>
      <c r="D40" s="57">
        <v>0</v>
      </c>
      <c r="E40" s="78" t="s">
        <v>869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78">
        <f t="shared" si="0"/>
        <v>0</v>
      </c>
      <c r="S40" s="57">
        <f t="shared" si="1"/>
        <v>0</v>
      </c>
      <c r="T40" s="75">
        <v>0</v>
      </c>
      <c r="U40" s="57">
        <v>0</v>
      </c>
      <c r="V40" s="75">
        <v>0</v>
      </c>
      <c r="W40" s="57">
        <v>0</v>
      </c>
      <c r="X40" s="75">
        <v>0</v>
      </c>
      <c r="Y40" s="57">
        <v>0</v>
      </c>
      <c r="Z40" s="75">
        <v>0</v>
      </c>
      <c r="AA40" s="57">
        <v>0</v>
      </c>
      <c r="AB40" s="75">
        <v>0</v>
      </c>
      <c r="AC40" s="128"/>
    </row>
    <row r="41" spans="1:29" ht="85.5">
      <c r="A41" s="61" t="s">
        <v>796</v>
      </c>
      <c r="B41" s="62" t="s">
        <v>797</v>
      </c>
      <c r="C41" s="63" t="s">
        <v>769</v>
      </c>
      <c r="D41" s="57">
        <v>0</v>
      </c>
      <c r="E41" s="78" t="s">
        <v>869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78">
        <f t="shared" si="0"/>
        <v>0</v>
      </c>
      <c r="S41" s="57">
        <f t="shared" si="1"/>
        <v>0</v>
      </c>
      <c r="T41" s="75">
        <v>0</v>
      </c>
      <c r="U41" s="57">
        <v>0</v>
      </c>
      <c r="V41" s="75">
        <v>0</v>
      </c>
      <c r="W41" s="57">
        <v>0</v>
      </c>
      <c r="X41" s="75">
        <v>0</v>
      </c>
      <c r="Y41" s="57">
        <v>0</v>
      </c>
      <c r="Z41" s="75">
        <v>0</v>
      </c>
      <c r="AA41" s="57">
        <v>0</v>
      </c>
      <c r="AB41" s="75">
        <v>0</v>
      </c>
      <c r="AC41" s="128"/>
    </row>
    <row r="42" spans="1:29" ht="85.5">
      <c r="A42" s="61" t="s">
        <v>798</v>
      </c>
      <c r="B42" s="62" t="s">
        <v>799</v>
      </c>
      <c r="C42" s="63" t="s">
        <v>769</v>
      </c>
      <c r="D42" s="57">
        <v>0</v>
      </c>
      <c r="E42" s="78" t="s">
        <v>869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78">
        <f t="shared" si="0"/>
        <v>0</v>
      </c>
      <c r="S42" s="57">
        <f t="shared" si="1"/>
        <v>0</v>
      </c>
      <c r="T42" s="75">
        <v>0</v>
      </c>
      <c r="U42" s="57">
        <v>0</v>
      </c>
      <c r="V42" s="75">
        <v>0</v>
      </c>
      <c r="W42" s="57">
        <v>0</v>
      </c>
      <c r="X42" s="75">
        <v>0</v>
      </c>
      <c r="Y42" s="57">
        <v>0</v>
      </c>
      <c r="Z42" s="75">
        <v>0</v>
      </c>
      <c r="AA42" s="57">
        <v>0</v>
      </c>
      <c r="AB42" s="75">
        <v>0</v>
      </c>
      <c r="AC42" s="128"/>
    </row>
    <row r="43" spans="1:29" ht="71.25">
      <c r="A43" s="61" t="s">
        <v>800</v>
      </c>
      <c r="B43" s="62" t="s">
        <v>801</v>
      </c>
      <c r="C43" s="63" t="s">
        <v>769</v>
      </c>
      <c r="D43" s="57">
        <v>0</v>
      </c>
      <c r="E43" s="78" t="s">
        <v>869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78">
        <f t="shared" si="0"/>
        <v>0</v>
      </c>
      <c r="S43" s="57">
        <f t="shared" si="1"/>
        <v>0</v>
      </c>
      <c r="T43" s="75">
        <v>0</v>
      </c>
      <c r="U43" s="57">
        <v>0</v>
      </c>
      <c r="V43" s="75">
        <v>0</v>
      </c>
      <c r="W43" s="57">
        <v>0</v>
      </c>
      <c r="X43" s="75">
        <v>0</v>
      </c>
      <c r="Y43" s="57">
        <v>0</v>
      </c>
      <c r="Z43" s="75">
        <v>0</v>
      </c>
      <c r="AA43" s="57">
        <v>0</v>
      </c>
      <c r="AB43" s="75">
        <v>0</v>
      </c>
      <c r="AC43" s="128"/>
    </row>
    <row r="44" spans="1:29" ht="71.25">
      <c r="A44" s="61" t="s">
        <v>802</v>
      </c>
      <c r="B44" s="62" t="s">
        <v>803</v>
      </c>
      <c r="C44" s="63" t="s">
        <v>769</v>
      </c>
      <c r="D44" s="57">
        <v>0</v>
      </c>
      <c r="E44" s="78" t="s">
        <v>869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78">
        <f t="shared" si="0"/>
        <v>0</v>
      </c>
      <c r="S44" s="57">
        <f t="shared" si="1"/>
        <v>0</v>
      </c>
      <c r="T44" s="75">
        <v>0</v>
      </c>
      <c r="U44" s="57">
        <v>0</v>
      </c>
      <c r="V44" s="75">
        <v>0</v>
      </c>
      <c r="W44" s="57">
        <v>0</v>
      </c>
      <c r="X44" s="75">
        <v>0</v>
      </c>
      <c r="Y44" s="57">
        <v>0</v>
      </c>
      <c r="Z44" s="75">
        <v>0</v>
      </c>
      <c r="AA44" s="57">
        <v>0</v>
      </c>
      <c r="AB44" s="75">
        <v>0</v>
      </c>
      <c r="AC44" s="128"/>
    </row>
    <row r="45" spans="1:29" ht="42.75">
      <c r="A45" s="61" t="s">
        <v>126</v>
      </c>
      <c r="B45" s="62" t="s">
        <v>804</v>
      </c>
      <c r="C45" s="63" t="s">
        <v>769</v>
      </c>
      <c r="D45" s="57">
        <f>D46+D50+D54</f>
        <v>2.96</v>
      </c>
      <c r="E45" s="78" t="s">
        <v>869</v>
      </c>
      <c r="F45" s="57">
        <v>0</v>
      </c>
      <c r="G45" s="57">
        <f>G46+G50+G54</f>
        <v>2.96</v>
      </c>
      <c r="H45" s="57">
        <f>H46+H50+H54</f>
        <v>2.96</v>
      </c>
      <c r="I45" s="57">
        <v>0</v>
      </c>
      <c r="J45" s="57">
        <v>0</v>
      </c>
      <c r="K45" s="57">
        <v>2.96</v>
      </c>
      <c r="L45" s="57">
        <v>0</v>
      </c>
      <c r="M45" s="57">
        <f>P45</f>
        <v>2.0323621100000002</v>
      </c>
      <c r="N45" s="57">
        <v>0</v>
      </c>
      <c r="O45" s="57">
        <v>0</v>
      </c>
      <c r="P45" s="57">
        <f>P46+P50+P54</f>
        <v>2.0323621100000002</v>
      </c>
      <c r="Q45" s="57">
        <v>0</v>
      </c>
      <c r="R45" s="78">
        <f t="shared" si="0"/>
        <v>0.92763788999999974</v>
      </c>
      <c r="S45" s="57">
        <f t="shared" si="1"/>
        <v>-0.92763788999999974</v>
      </c>
      <c r="T45" s="75">
        <f t="shared" si="2"/>
        <v>-31.339117905405399</v>
      </c>
      <c r="U45" s="57">
        <v>0</v>
      </c>
      <c r="V45" s="75">
        <v>0</v>
      </c>
      <c r="W45" s="57">
        <v>0</v>
      </c>
      <c r="X45" s="75">
        <v>0</v>
      </c>
      <c r="Y45" s="57">
        <f t="shared" ref="Y45:Z53" si="3">S45</f>
        <v>-0.92763788999999974</v>
      </c>
      <c r="Z45" s="75">
        <f>T45</f>
        <v>-31.339117905405399</v>
      </c>
      <c r="AA45" s="57">
        <v>0</v>
      </c>
      <c r="AB45" s="75">
        <v>0</v>
      </c>
      <c r="AC45" s="128"/>
    </row>
    <row r="46" spans="1:29" ht="71.25">
      <c r="A46" s="61" t="s">
        <v>535</v>
      </c>
      <c r="B46" s="62" t="s">
        <v>805</v>
      </c>
      <c r="C46" s="63" t="s">
        <v>769</v>
      </c>
      <c r="D46" s="57">
        <f>D47</f>
        <v>0.42</v>
      </c>
      <c r="E46" s="78" t="s">
        <v>869</v>
      </c>
      <c r="F46" s="57">
        <v>0</v>
      </c>
      <c r="G46" s="57">
        <f t="shared" ref="G46:G47" si="4">G47</f>
        <v>0.42</v>
      </c>
      <c r="H46" s="57">
        <f>H47</f>
        <v>0.42</v>
      </c>
      <c r="I46" s="57">
        <v>0</v>
      </c>
      <c r="J46" s="57">
        <v>0</v>
      </c>
      <c r="K46" s="57">
        <v>0.42</v>
      </c>
      <c r="L46" s="57">
        <v>0</v>
      </c>
      <c r="M46" s="57">
        <f>M47</f>
        <v>0.48592602000000007</v>
      </c>
      <c r="N46" s="57">
        <v>0</v>
      </c>
      <c r="O46" s="57">
        <v>0</v>
      </c>
      <c r="P46" s="57">
        <f>P47</f>
        <v>0.48592602000000007</v>
      </c>
      <c r="Q46" s="57">
        <v>0</v>
      </c>
      <c r="R46" s="78">
        <f t="shared" si="0"/>
        <v>-6.5926020000000085E-2</v>
      </c>
      <c r="S46" s="57">
        <f t="shared" si="1"/>
        <v>6.5926020000000085E-2</v>
      </c>
      <c r="T46" s="75">
        <f t="shared" si="2"/>
        <v>15.696671428571449</v>
      </c>
      <c r="U46" s="57">
        <v>0</v>
      </c>
      <c r="V46" s="75">
        <v>0</v>
      </c>
      <c r="W46" s="57">
        <v>0</v>
      </c>
      <c r="X46" s="75">
        <v>0</v>
      </c>
      <c r="Y46" s="57">
        <f t="shared" si="3"/>
        <v>6.5926020000000085E-2</v>
      </c>
      <c r="Z46" s="75">
        <f t="shared" si="3"/>
        <v>15.696671428571449</v>
      </c>
      <c r="AA46" s="57">
        <v>0</v>
      </c>
      <c r="AB46" s="75">
        <v>0</v>
      </c>
      <c r="AC46" s="128"/>
    </row>
    <row r="47" spans="1:29" ht="28.5">
      <c r="A47" s="61" t="s">
        <v>537</v>
      </c>
      <c r="B47" s="62" t="s">
        <v>806</v>
      </c>
      <c r="C47" s="63" t="s">
        <v>769</v>
      </c>
      <c r="D47" s="57">
        <f>D48</f>
        <v>0.42</v>
      </c>
      <c r="E47" s="78" t="s">
        <v>869</v>
      </c>
      <c r="F47" s="57">
        <v>0</v>
      </c>
      <c r="G47" s="57">
        <f t="shared" si="4"/>
        <v>0.42</v>
      </c>
      <c r="H47" s="57">
        <f>H48</f>
        <v>0.42</v>
      </c>
      <c r="I47" s="57">
        <v>0</v>
      </c>
      <c r="J47" s="57">
        <v>0</v>
      </c>
      <c r="K47" s="57">
        <v>0.42</v>
      </c>
      <c r="L47" s="57">
        <v>0</v>
      </c>
      <c r="M47" s="57">
        <f>M48</f>
        <v>0.48592602000000007</v>
      </c>
      <c r="N47" s="57">
        <v>0</v>
      </c>
      <c r="O47" s="57">
        <v>0</v>
      </c>
      <c r="P47" s="57">
        <f>P48</f>
        <v>0.48592602000000007</v>
      </c>
      <c r="Q47" s="57">
        <v>0</v>
      </c>
      <c r="R47" s="78">
        <f t="shared" si="0"/>
        <v>-6.5926020000000085E-2</v>
      </c>
      <c r="S47" s="57">
        <f t="shared" si="1"/>
        <v>6.5926020000000085E-2</v>
      </c>
      <c r="T47" s="75">
        <f t="shared" si="2"/>
        <v>15.696671428571449</v>
      </c>
      <c r="U47" s="57">
        <v>0</v>
      </c>
      <c r="V47" s="75">
        <v>0</v>
      </c>
      <c r="W47" s="57">
        <v>0</v>
      </c>
      <c r="X47" s="75">
        <v>0</v>
      </c>
      <c r="Y47" s="57">
        <f t="shared" si="3"/>
        <v>6.5926020000000085E-2</v>
      </c>
      <c r="Z47" s="75">
        <f t="shared" si="3"/>
        <v>15.696671428571449</v>
      </c>
      <c r="AA47" s="57">
        <v>0</v>
      </c>
      <c r="AB47" s="75">
        <v>0</v>
      </c>
      <c r="AC47" s="128"/>
    </row>
    <row r="48" spans="1:29" ht="75">
      <c r="A48" s="67" t="s">
        <v>537</v>
      </c>
      <c r="B48" s="68" t="s">
        <v>807</v>
      </c>
      <c r="C48" s="69" t="s">
        <v>808</v>
      </c>
      <c r="D48" s="70">
        <v>0.42</v>
      </c>
      <c r="E48" s="77" t="s">
        <v>869</v>
      </c>
      <c r="F48" s="70">
        <v>0</v>
      </c>
      <c r="G48" s="70">
        <v>0.42</v>
      </c>
      <c r="H48" s="70">
        <v>0.42</v>
      </c>
      <c r="I48" s="70">
        <v>0</v>
      </c>
      <c r="J48" s="70">
        <v>0</v>
      </c>
      <c r="K48" s="70">
        <v>0.42</v>
      </c>
      <c r="L48" s="70">
        <v>0</v>
      </c>
      <c r="M48" s="70">
        <f>P48</f>
        <v>0.48592602000000007</v>
      </c>
      <c r="N48" s="70">
        <v>0</v>
      </c>
      <c r="O48" s="70">
        <v>0</v>
      </c>
      <c r="P48" s="70">
        <f>0.098+0.23643102+0.135155+0.01634</f>
        <v>0.48592602000000007</v>
      </c>
      <c r="Q48" s="70">
        <v>0</v>
      </c>
      <c r="R48" s="77">
        <f t="shared" si="0"/>
        <v>-6.5926020000000085E-2</v>
      </c>
      <c r="S48" s="57">
        <f t="shared" si="1"/>
        <v>6.5926020000000085E-2</v>
      </c>
      <c r="T48" s="75">
        <f t="shared" si="2"/>
        <v>15.696671428571449</v>
      </c>
      <c r="U48" s="70">
        <v>0</v>
      </c>
      <c r="V48" s="76">
        <v>0</v>
      </c>
      <c r="W48" s="70">
        <v>0</v>
      </c>
      <c r="X48" s="76">
        <v>0</v>
      </c>
      <c r="Y48" s="70">
        <f t="shared" si="3"/>
        <v>6.5926020000000085E-2</v>
      </c>
      <c r="Z48" s="76">
        <f t="shared" si="3"/>
        <v>15.696671428571449</v>
      </c>
      <c r="AA48" s="70">
        <v>0</v>
      </c>
      <c r="AB48" s="76">
        <v>0</v>
      </c>
      <c r="AC48" s="128"/>
    </row>
    <row r="49" spans="1:29" ht="57">
      <c r="A49" s="61" t="s">
        <v>542</v>
      </c>
      <c r="B49" s="62" t="s">
        <v>809</v>
      </c>
      <c r="C49" s="63" t="s">
        <v>769</v>
      </c>
      <c r="D49" s="57">
        <v>0</v>
      </c>
      <c r="E49" s="78" t="s">
        <v>869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78">
        <f t="shared" si="0"/>
        <v>0</v>
      </c>
      <c r="S49" s="57">
        <f t="shared" si="1"/>
        <v>0</v>
      </c>
      <c r="T49" s="75">
        <v>0</v>
      </c>
      <c r="U49" s="57">
        <v>0</v>
      </c>
      <c r="V49" s="75">
        <v>0</v>
      </c>
      <c r="W49" s="57">
        <v>0</v>
      </c>
      <c r="X49" s="75">
        <v>0</v>
      </c>
      <c r="Y49" s="57">
        <f t="shared" si="3"/>
        <v>0</v>
      </c>
      <c r="Z49" s="75">
        <f t="shared" si="3"/>
        <v>0</v>
      </c>
      <c r="AA49" s="57">
        <v>0</v>
      </c>
      <c r="AB49" s="75">
        <v>0</v>
      </c>
      <c r="AC49" s="128"/>
    </row>
    <row r="50" spans="1:29" ht="42.75">
      <c r="A50" s="61" t="s">
        <v>550</v>
      </c>
      <c r="B50" s="62" t="s">
        <v>810</v>
      </c>
      <c r="C50" s="63" t="s">
        <v>769</v>
      </c>
      <c r="D50" s="57">
        <f>D51</f>
        <v>2.14</v>
      </c>
      <c r="E50" s="78" t="s">
        <v>869</v>
      </c>
      <c r="F50" s="57">
        <v>0</v>
      </c>
      <c r="G50" s="57">
        <f>G51</f>
        <v>2.14</v>
      </c>
      <c r="H50" s="57">
        <f>H51</f>
        <v>2.14</v>
      </c>
      <c r="I50" s="57">
        <v>0</v>
      </c>
      <c r="J50" s="57">
        <v>0</v>
      </c>
      <c r="K50" s="57">
        <v>2.14</v>
      </c>
      <c r="L50" s="57">
        <v>0</v>
      </c>
      <c r="M50" s="57">
        <f>M51</f>
        <v>1.3186580000000001</v>
      </c>
      <c r="N50" s="57">
        <v>0</v>
      </c>
      <c r="O50" s="57">
        <v>0</v>
      </c>
      <c r="P50" s="57">
        <f>P51</f>
        <v>1.3186580000000001</v>
      </c>
      <c r="Q50" s="57">
        <v>0</v>
      </c>
      <c r="R50" s="78">
        <f t="shared" si="0"/>
        <v>0.82134200000000002</v>
      </c>
      <c r="S50" s="57">
        <f t="shared" si="1"/>
        <v>-0.82134200000000002</v>
      </c>
      <c r="T50" s="75">
        <f t="shared" si="2"/>
        <v>-38.380467289719626</v>
      </c>
      <c r="U50" s="57">
        <v>0</v>
      </c>
      <c r="V50" s="75">
        <v>0</v>
      </c>
      <c r="W50" s="57">
        <v>0</v>
      </c>
      <c r="X50" s="75">
        <v>0</v>
      </c>
      <c r="Y50" s="57">
        <f t="shared" si="3"/>
        <v>-0.82134200000000002</v>
      </c>
      <c r="Z50" s="75">
        <f t="shared" si="3"/>
        <v>-38.380467289719626</v>
      </c>
      <c r="AA50" s="57">
        <v>0</v>
      </c>
      <c r="AB50" s="75">
        <v>0</v>
      </c>
      <c r="AC50" s="128"/>
    </row>
    <row r="51" spans="1:29" ht="28.5">
      <c r="A51" s="61" t="s">
        <v>811</v>
      </c>
      <c r="B51" s="62" t="s">
        <v>812</v>
      </c>
      <c r="C51" s="63" t="s">
        <v>769</v>
      </c>
      <c r="D51" s="57">
        <f>D52</f>
        <v>2.14</v>
      </c>
      <c r="E51" s="78" t="s">
        <v>869</v>
      </c>
      <c r="F51" s="57">
        <v>0</v>
      </c>
      <c r="G51" s="57">
        <f>G52</f>
        <v>2.14</v>
      </c>
      <c r="H51" s="57">
        <f>H52</f>
        <v>2.14</v>
      </c>
      <c r="I51" s="57">
        <v>0</v>
      </c>
      <c r="J51" s="57">
        <v>0</v>
      </c>
      <c r="K51" s="57">
        <v>2.14</v>
      </c>
      <c r="L51" s="57">
        <v>0</v>
      </c>
      <c r="M51" s="57">
        <f>M52</f>
        <v>1.3186580000000001</v>
      </c>
      <c r="N51" s="57">
        <v>0</v>
      </c>
      <c r="O51" s="57">
        <v>0</v>
      </c>
      <c r="P51" s="57">
        <f>P52</f>
        <v>1.3186580000000001</v>
      </c>
      <c r="Q51" s="57">
        <v>0</v>
      </c>
      <c r="R51" s="78">
        <f t="shared" si="0"/>
        <v>0.82134200000000002</v>
      </c>
      <c r="S51" s="57">
        <f t="shared" si="1"/>
        <v>-0.82134200000000002</v>
      </c>
      <c r="T51" s="75">
        <f t="shared" si="2"/>
        <v>-38.380467289719626</v>
      </c>
      <c r="U51" s="57">
        <v>0</v>
      </c>
      <c r="V51" s="75">
        <v>0</v>
      </c>
      <c r="W51" s="57">
        <v>0</v>
      </c>
      <c r="X51" s="75">
        <v>0</v>
      </c>
      <c r="Y51" s="57">
        <f t="shared" si="3"/>
        <v>-0.82134200000000002</v>
      </c>
      <c r="Z51" s="75">
        <f t="shared" si="3"/>
        <v>-38.380467289719626</v>
      </c>
      <c r="AA51" s="57">
        <v>0</v>
      </c>
      <c r="AB51" s="75">
        <v>0</v>
      </c>
      <c r="AC51" s="128"/>
    </row>
    <row r="52" spans="1:29" ht="60">
      <c r="A52" s="71" t="s">
        <v>811</v>
      </c>
      <c r="B52" s="68" t="s">
        <v>813</v>
      </c>
      <c r="C52" s="72" t="s">
        <v>814</v>
      </c>
      <c r="D52" s="70">
        <v>2.14</v>
      </c>
      <c r="E52" s="77" t="s">
        <v>869</v>
      </c>
      <c r="F52" s="70">
        <v>0</v>
      </c>
      <c r="G52" s="70">
        <v>2.14</v>
      </c>
      <c r="H52" s="70">
        <v>2.14</v>
      </c>
      <c r="I52" s="70">
        <v>0</v>
      </c>
      <c r="J52" s="70">
        <v>0</v>
      </c>
      <c r="K52" s="70">
        <v>2.14</v>
      </c>
      <c r="L52" s="70">
        <v>0</v>
      </c>
      <c r="M52" s="70">
        <f>P52</f>
        <v>1.3186580000000001</v>
      </c>
      <c r="N52" s="70">
        <v>0</v>
      </c>
      <c r="O52" s="70">
        <v>0</v>
      </c>
      <c r="P52" s="70">
        <f>0.095+0.47235+0.0183+0.053008+0.68</f>
        <v>1.3186580000000001</v>
      </c>
      <c r="Q52" s="70">
        <v>0</v>
      </c>
      <c r="R52" s="77">
        <f t="shared" si="0"/>
        <v>0.82134200000000002</v>
      </c>
      <c r="S52" s="57">
        <f t="shared" si="1"/>
        <v>-0.82134200000000002</v>
      </c>
      <c r="T52" s="75">
        <f t="shared" si="2"/>
        <v>-38.380467289719626</v>
      </c>
      <c r="U52" s="70">
        <v>0</v>
      </c>
      <c r="V52" s="76">
        <v>0</v>
      </c>
      <c r="W52" s="70">
        <v>0</v>
      </c>
      <c r="X52" s="76">
        <v>0</v>
      </c>
      <c r="Y52" s="70">
        <f t="shared" si="3"/>
        <v>-0.82134200000000002</v>
      </c>
      <c r="Z52" s="76">
        <f t="shared" si="3"/>
        <v>-38.380467289719626</v>
      </c>
      <c r="AA52" s="70">
        <v>0</v>
      </c>
      <c r="AB52" s="76">
        <v>0</v>
      </c>
      <c r="AC52" s="128"/>
    </row>
    <row r="53" spans="1:29" ht="42.75">
      <c r="A53" s="61" t="s">
        <v>815</v>
      </c>
      <c r="B53" s="62" t="s">
        <v>816</v>
      </c>
      <c r="C53" s="63" t="s">
        <v>769</v>
      </c>
      <c r="D53" s="57">
        <v>0</v>
      </c>
      <c r="E53" s="78" t="s">
        <v>869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78">
        <f t="shared" si="0"/>
        <v>0</v>
      </c>
      <c r="S53" s="57">
        <f t="shared" si="1"/>
        <v>0</v>
      </c>
      <c r="T53" s="75">
        <v>0</v>
      </c>
      <c r="U53" s="57">
        <v>0</v>
      </c>
      <c r="V53" s="75">
        <v>0</v>
      </c>
      <c r="W53" s="57">
        <v>0</v>
      </c>
      <c r="X53" s="75">
        <v>0</v>
      </c>
      <c r="Y53" s="57">
        <v>0</v>
      </c>
      <c r="Z53" s="75">
        <f t="shared" si="3"/>
        <v>0</v>
      </c>
      <c r="AA53" s="57">
        <v>0</v>
      </c>
      <c r="AB53" s="75">
        <v>0</v>
      </c>
      <c r="AC53" s="128"/>
    </row>
    <row r="54" spans="1:29" ht="42.75">
      <c r="A54" s="61" t="s">
        <v>552</v>
      </c>
      <c r="B54" s="62" t="s">
        <v>817</v>
      </c>
      <c r="C54" s="63" t="s">
        <v>769</v>
      </c>
      <c r="D54" s="57">
        <f>D56</f>
        <v>0.4</v>
      </c>
      <c r="E54" s="78" t="s">
        <v>869</v>
      </c>
      <c r="F54" s="57">
        <v>0</v>
      </c>
      <c r="G54" s="57">
        <f>G56</f>
        <v>0.4</v>
      </c>
      <c r="H54" s="57">
        <f>H56</f>
        <v>0.4</v>
      </c>
      <c r="I54" s="57">
        <v>0</v>
      </c>
      <c r="J54" s="57">
        <v>0</v>
      </c>
      <c r="K54" s="57">
        <v>0.4</v>
      </c>
      <c r="L54" s="57">
        <v>0</v>
      </c>
      <c r="M54" s="57">
        <f>M56</f>
        <v>0.22777808999999999</v>
      </c>
      <c r="N54" s="57">
        <v>0</v>
      </c>
      <c r="O54" s="57">
        <v>0</v>
      </c>
      <c r="P54" s="57">
        <f>P56</f>
        <v>0.22777808999999999</v>
      </c>
      <c r="Q54" s="57">
        <v>0</v>
      </c>
      <c r="R54" s="78">
        <f t="shared" si="0"/>
        <v>0.17222191000000003</v>
      </c>
      <c r="S54" s="57">
        <f t="shared" si="1"/>
        <v>-0.17222191000000003</v>
      </c>
      <c r="T54" s="75">
        <f t="shared" si="2"/>
        <v>-43.055477500000002</v>
      </c>
      <c r="U54" s="57">
        <v>0</v>
      </c>
      <c r="V54" s="75">
        <v>0</v>
      </c>
      <c r="W54" s="57">
        <v>0</v>
      </c>
      <c r="X54" s="75">
        <v>0</v>
      </c>
      <c r="Y54" s="57">
        <f>S54</f>
        <v>-0.17222191000000003</v>
      </c>
      <c r="Z54" s="75">
        <f>T54</f>
        <v>-43.055477500000002</v>
      </c>
      <c r="AA54" s="57">
        <v>0</v>
      </c>
      <c r="AB54" s="75">
        <v>0</v>
      </c>
      <c r="AC54" s="128"/>
    </row>
    <row r="55" spans="1:29" ht="42.75">
      <c r="A55" s="61" t="s">
        <v>554</v>
      </c>
      <c r="B55" s="62" t="s">
        <v>818</v>
      </c>
      <c r="C55" s="63" t="s">
        <v>769</v>
      </c>
      <c r="D55" s="57">
        <v>0</v>
      </c>
      <c r="E55" s="78" t="s">
        <v>869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78">
        <f t="shared" si="0"/>
        <v>0</v>
      </c>
      <c r="S55" s="57">
        <f t="shared" si="1"/>
        <v>0</v>
      </c>
      <c r="T55" s="75">
        <v>0</v>
      </c>
      <c r="U55" s="57">
        <v>0</v>
      </c>
      <c r="V55" s="75">
        <v>0</v>
      </c>
      <c r="W55" s="57">
        <v>0</v>
      </c>
      <c r="X55" s="75">
        <v>0</v>
      </c>
      <c r="Y55" s="57">
        <v>0</v>
      </c>
      <c r="Z55" s="75">
        <v>0</v>
      </c>
      <c r="AA55" s="57">
        <v>0</v>
      </c>
      <c r="AB55" s="75">
        <v>0</v>
      </c>
      <c r="AC55" s="128"/>
    </row>
    <row r="56" spans="1:29" ht="28.5">
      <c r="A56" s="61" t="s">
        <v>558</v>
      </c>
      <c r="B56" s="62" t="s">
        <v>819</v>
      </c>
      <c r="C56" s="63" t="s">
        <v>769</v>
      </c>
      <c r="D56" s="57">
        <f>D57</f>
        <v>0.4</v>
      </c>
      <c r="E56" s="78" t="s">
        <v>869</v>
      </c>
      <c r="F56" s="57">
        <v>0</v>
      </c>
      <c r="G56" s="57">
        <f>G57</f>
        <v>0.4</v>
      </c>
      <c r="H56" s="57">
        <f>H57</f>
        <v>0.4</v>
      </c>
      <c r="I56" s="57">
        <v>0</v>
      </c>
      <c r="J56" s="57">
        <v>0</v>
      </c>
      <c r="K56" s="57">
        <v>0.4</v>
      </c>
      <c r="L56" s="57">
        <v>0</v>
      </c>
      <c r="M56" s="57">
        <f>M57</f>
        <v>0.22777808999999999</v>
      </c>
      <c r="N56" s="57">
        <v>0</v>
      </c>
      <c r="O56" s="57">
        <v>0</v>
      </c>
      <c r="P56" s="57">
        <f>P57</f>
        <v>0.22777808999999999</v>
      </c>
      <c r="Q56" s="57">
        <v>0</v>
      </c>
      <c r="R56" s="78">
        <f t="shared" si="0"/>
        <v>0.17222191000000003</v>
      </c>
      <c r="S56" s="57">
        <f t="shared" si="1"/>
        <v>-0.17222191000000003</v>
      </c>
      <c r="T56" s="75">
        <f t="shared" si="2"/>
        <v>-43.055477500000002</v>
      </c>
      <c r="U56" s="57">
        <v>0</v>
      </c>
      <c r="V56" s="75">
        <v>0</v>
      </c>
      <c r="W56" s="57">
        <v>0</v>
      </c>
      <c r="X56" s="75">
        <v>0</v>
      </c>
      <c r="Y56" s="57">
        <f>S56</f>
        <v>-0.17222191000000003</v>
      </c>
      <c r="Z56" s="75">
        <f>T56</f>
        <v>-43.055477500000002</v>
      </c>
      <c r="AA56" s="57">
        <v>0</v>
      </c>
      <c r="AB56" s="75">
        <v>0</v>
      </c>
      <c r="AC56" s="128"/>
    </row>
    <row r="57" spans="1:29">
      <c r="A57" s="71" t="s">
        <v>558</v>
      </c>
      <c r="B57" s="68" t="s">
        <v>820</v>
      </c>
      <c r="C57" s="69" t="s">
        <v>821</v>
      </c>
      <c r="D57" s="70">
        <v>0.4</v>
      </c>
      <c r="E57" s="77" t="s">
        <v>869</v>
      </c>
      <c r="F57" s="70">
        <v>0</v>
      </c>
      <c r="G57" s="70">
        <v>0.4</v>
      </c>
      <c r="H57" s="70">
        <v>0.4</v>
      </c>
      <c r="I57" s="70">
        <v>0.4</v>
      </c>
      <c r="J57" s="70">
        <v>0</v>
      </c>
      <c r="K57" s="70">
        <v>0.4</v>
      </c>
      <c r="L57" s="70">
        <v>0</v>
      </c>
      <c r="M57" s="70">
        <f>P57</f>
        <v>0.22777808999999999</v>
      </c>
      <c r="N57" s="70">
        <v>0</v>
      </c>
      <c r="O57" s="70">
        <v>0</v>
      </c>
      <c r="P57" s="70">
        <v>0.22777808999999999</v>
      </c>
      <c r="Q57" s="70">
        <v>0</v>
      </c>
      <c r="R57" s="77">
        <f t="shared" si="0"/>
        <v>0.17222191000000003</v>
      </c>
      <c r="S57" s="57">
        <f t="shared" si="1"/>
        <v>-0.17222191000000003</v>
      </c>
      <c r="T57" s="75">
        <f t="shared" si="2"/>
        <v>-43.055477500000002</v>
      </c>
      <c r="U57" s="70">
        <v>0</v>
      </c>
      <c r="V57" s="76">
        <v>0</v>
      </c>
      <c r="W57" s="70">
        <v>0</v>
      </c>
      <c r="X57" s="76">
        <v>0</v>
      </c>
      <c r="Y57" s="70">
        <f>S57</f>
        <v>-0.17222191000000003</v>
      </c>
      <c r="Z57" s="76">
        <f>T57</f>
        <v>-43.055477500000002</v>
      </c>
      <c r="AA57" s="70">
        <v>0</v>
      </c>
      <c r="AB57" s="76">
        <v>0</v>
      </c>
      <c r="AC57" s="128"/>
    </row>
    <row r="58" spans="1:29" ht="28.5">
      <c r="A58" s="61" t="s">
        <v>559</v>
      </c>
      <c r="B58" s="62" t="s">
        <v>822</v>
      </c>
      <c r="C58" s="63" t="s">
        <v>769</v>
      </c>
      <c r="D58" s="57">
        <v>0</v>
      </c>
      <c r="E58" s="78" t="s">
        <v>869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78">
        <f t="shared" si="0"/>
        <v>0</v>
      </c>
      <c r="S58" s="57">
        <f t="shared" si="1"/>
        <v>0</v>
      </c>
      <c r="T58" s="75">
        <v>0</v>
      </c>
      <c r="U58" s="57">
        <v>0</v>
      </c>
      <c r="V58" s="75">
        <v>0</v>
      </c>
      <c r="W58" s="57">
        <v>0</v>
      </c>
      <c r="X58" s="75">
        <v>0</v>
      </c>
      <c r="Y58" s="57">
        <v>0</v>
      </c>
      <c r="Z58" s="75">
        <v>0</v>
      </c>
      <c r="AA58" s="57">
        <v>0</v>
      </c>
      <c r="AB58" s="75">
        <v>0</v>
      </c>
      <c r="AC58" s="128"/>
    </row>
    <row r="59" spans="1:29" ht="42.75">
      <c r="A59" s="61" t="s">
        <v>560</v>
      </c>
      <c r="B59" s="62" t="s">
        <v>823</v>
      </c>
      <c r="C59" s="63" t="s">
        <v>769</v>
      </c>
      <c r="D59" s="57">
        <v>0</v>
      </c>
      <c r="E59" s="78" t="s">
        <v>869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78">
        <f t="shared" si="0"/>
        <v>0</v>
      </c>
      <c r="S59" s="57">
        <f t="shared" si="1"/>
        <v>0</v>
      </c>
      <c r="T59" s="75">
        <v>0</v>
      </c>
      <c r="U59" s="57">
        <v>0</v>
      </c>
      <c r="V59" s="75">
        <v>0</v>
      </c>
      <c r="W59" s="57">
        <v>0</v>
      </c>
      <c r="X59" s="75">
        <v>0</v>
      </c>
      <c r="Y59" s="57">
        <v>0</v>
      </c>
      <c r="Z59" s="75">
        <v>0</v>
      </c>
      <c r="AA59" s="57">
        <v>0</v>
      </c>
      <c r="AB59" s="75">
        <v>0</v>
      </c>
      <c r="AC59" s="128"/>
    </row>
    <row r="60" spans="1:29" ht="57">
      <c r="A60" s="61" t="s">
        <v>561</v>
      </c>
      <c r="B60" s="62" t="s">
        <v>824</v>
      </c>
      <c r="C60" s="63" t="s">
        <v>769</v>
      </c>
      <c r="D60" s="57">
        <v>0</v>
      </c>
      <c r="E60" s="78" t="s">
        <v>869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78">
        <f t="shared" si="0"/>
        <v>0</v>
      </c>
      <c r="S60" s="57">
        <f t="shared" si="1"/>
        <v>0</v>
      </c>
      <c r="T60" s="75">
        <v>0</v>
      </c>
      <c r="U60" s="57">
        <v>0</v>
      </c>
      <c r="V60" s="75">
        <v>0</v>
      </c>
      <c r="W60" s="57">
        <v>0</v>
      </c>
      <c r="X60" s="75">
        <v>0</v>
      </c>
      <c r="Y60" s="57">
        <v>0</v>
      </c>
      <c r="Z60" s="75">
        <v>0</v>
      </c>
      <c r="AA60" s="57">
        <v>0</v>
      </c>
      <c r="AB60" s="75">
        <v>0</v>
      </c>
      <c r="AC60" s="128"/>
    </row>
    <row r="61" spans="1:29" ht="42.75">
      <c r="A61" s="61" t="s">
        <v>562</v>
      </c>
      <c r="B61" s="62" t="s">
        <v>825</v>
      </c>
      <c r="C61" s="63" t="s">
        <v>769</v>
      </c>
      <c r="D61" s="57">
        <v>0</v>
      </c>
      <c r="E61" s="78" t="s">
        <v>869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78">
        <f t="shared" si="0"/>
        <v>0</v>
      </c>
      <c r="S61" s="57">
        <f t="shared" si="1"/>
        <v>0</v>
      </c>
      <c r="T61" s="75">
        <v>0</v>
      </c>
      <c r="U61" s="57">
        <v>0</v>
      </c>
      <c r="V61" s="75">
        <v>0</v>
      </c>
      <c r="W61" s="57">
        <v>0</v>
      </c>
      <c r="X61" s="75">
        <v>0</v>
      </c>
      <c r="Y61" s="57">
        <v>0</v>
      </c>
      <c r="Z61" s="75">
        <v>0</v>
      </c>
      <c r="AA61" s="57">
        <v>0</v>
      </c>
      <c r="AB61" s="75">
        <v>0</v>
      </c>
      <c r="AC61" s="128"/>
    </row>
    <row r="62" spans="1:29" ht="42.75">
      <c r="A62" s="61" t="s">
        <v>563</v>
      </c>
      <c r="B62" s="62" t="s">
        <v>826</v>
      </c>
      <c r="C62" s="63" t="s">
        <v>769</v>
      </c>
      <c r="D62" s="57">
        <v>0</v>
      </c>
      <c r="E62" s="78" t="s">
        <v>869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78">
        <f t="shared" si="0"/>
        <v>0</v>
      </c>
      <c r="S62" s="57">
        <f t="shared" si="1"/>
        <v>0</v>
      </c>
      <c r="T62" s="75">
        <v>0</v>
      </c>
      <c r="U62" s="57">
        <v>0</v>
      </c>
      <c r="V62" s="75">
        <v>0</v>
      </c>
      <c r="W62" s="57">
        <v>0</v>
      </c>
      <c r="X62" s="75">
        <v>0</v>
      </c>
      <c r="Y62" s="57">
        <v>0</v>
      </c>
      <c r="Z62" s="75">
        <v>0</v>
      </c>
      <c r="AA62" s="57">
        <v>0</v>
      </c>
      <c r="AB62" s="75">
        <v>0</v>
      </c>
      <c r="AC62" s="128"/>
    </row>
    <row r="63" spans="1:29" ht="57">
      <c r="A63" s="61" t="s">
        <v>827</v>
      </c>
      <c r="B63" s="62" t="s">
        <v>828</v>
      </c>
      <c r="C63" s="63" t="s">
        <v>769</v>
      </c>
      <c r="D63" s="57">
        <v>0</v>
      </c>
      <c r="E63" s="78" t="s">
        <v>869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78">
        <f t="shared" si="0"/>
        <v>0</v>
      </c>
      <c r="S63" s="57">
        <f t="shared" si="1"/>
        <v>0</v>
      </c>
      <c r="T63" s="75">
        <v>0</v>
      </c>
      <c r="U63" s="57">
        <v>0</v>
      </c>
      <c r="V63" s="75">
        <v>0</v>
      </c>
      <c r="W63" s="57">
        <v>0</v>
      </c>
      <c r="X63" s="75">
        <v>0</v>
      </c>
      <c r="Y63" s="57">
        <v>0</v>
      </c>
      <c r="Z63" s="75">
        <v>0</v>
      </c>
      <c r="AA63" s="57">
        <v>0</v>
      </c>
      <c r="AB63" s="75">
        <v>0</v>
      </c>
      <c r="AC63" s="128"/>
    </row>
    <row r="64" spans="1:29" ht="57">
      <c r="A64" s="61" t="s">
        <v>829</v>
      </c>
      <c r="B64" s="62" t="s">
        <v>830</v>
      </c>
      <c r="C64" s="63" t="s">
        <v>769</v>
      </c>
      <c r="D64" s="57">
        <v>0</v>
      </c>
      <c r="E64" s="78" t="s">
        <v>869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78">
        <f t="shared" si="0"/>
        <v>0</v>
      </c>
      <c r="S64" s="57">
        <f t="shared" si="1"/>
        <v>0</v>
      </c>
      <c r="T64" s="75">
        <v>0</v>
      </c>
      <c r="U64" s="57">
        <v>0</v>
      </c>
      <c r="V64" s="75">
        <v>0</v>
      </c>
      <c r="W64" s="57">
        <v>0</v>
      </c>
      <c r="X64" s="75">
        <v>0</v>
      </c>
      <c r="Y64" s="57">
        <v>0</v>
      </c>
      <c r="Z64" s="75">
        <v>0</v>
      </c>
      <c r="AA64" s="57">
        <v>0</v>
      </c>
      <c r="AB64" s="75">
        <v>0</v>
      </c>
      <c r="AC64" s="128"/>
    </row>
    <row r="65" spans="1:29" ht="28.5">
      <c r="A65" s="61" t="s">
        <v>831</v>
      </c>
      <c r="B65" s="62" t="s">
        <v>832</v>
      </c>
      <c r="C65" s="63" t="s">
        <v>769</v>
      </c>
      <c r="D65" s="57">
        <v>0</v>
      </c>
      <c r="E65" s="78" t="s">
        <v>869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78">
        <f t="shared" si="0"/>
        <v>0</v>
      </c>
      <c r="S65" s="57">
        <f t="shared" si="1"/>
        <v>0</v>
      </c>
      <c r="T65" s="75">
        <v>0</v>
      </c>
      <c r="U65" s="57">
        <v>0</v>
      </c>
      <c r="V65" s="75">
        <v>0</v>
      </c>
      <c r="W65" s="57">
        <v>0</v>
      </c>
      <c r="X65" s="75">
        <v>0</v>
      </c>
      <c r="Y65" s="57">
        <v>0</v>
      </c>
      <c r="Z65" s="75">
        <v>0</v>
      </c>
      <c r="AA65" s="57">
        <v>0</v>
      </c>
      <c r="AB65" s="75">
        <v>0</v>
      </c>
      <c r="AC65" s="128"/>
    </row>
    <row r="66" spans="1:29" ht="42.75">
      <c r="A66" s="61" t="s">
        <v>833</v>
      </c>
      <c r="B66" s="62" t="s">
        <v>834</v>
      </c>
      <c r="C66" s="63" t="s">
        <v>769</v>
      </c>
      <c r="D66" s="57">
        <v>0</v>
      </c>
      <c r="E66" s="78" t="s">
        <v>869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78">
        <f t="shared" si="0"/>
        <v>0</v>
      </c>
      <c r="S66" s="57">
        <f t="shared" si="1"/>
        <v>0</v>
      </c>
      <c r="T66" s="75">
        <v>0</v>
      </c>
      <c r="U66" s="57">
        <v>0</v>
      </c>
      <c r="V66" s="75">
        <v>0</v>
      </c>
      <c r="W66" s="57">
        <v>0</v>
      </c>
      <c r="X66" s="75">
        <v>0</v>
      </c>
      <c r="Y66" s="57">
        <v>0</v>
      </c>
      <c r="Z66" s="75">
        <v>0</v>
      </c>
      <c r="AA66" s="57">
        <v>0</v>
      </c>
      <c r="AB66" s="75">
        <v>0</v>
      </c>
      <c r="AC66" s="128"/>
    </row>
    <row r="67" spans="1:29" ht="57">
      <c r="A67" s="61" t="s">
        <v>128</v>
      </c>
      <c r="B67" s="62" t="s">
        <v>835</v>
      </c>
      <c r="C67" s="63" t="s">
        <v>769</v>
      </c>
      <c r="D67" s="57">
        <v>0</v>
      </c>
      <c r="E67" s="78" t="s">
        <v>869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78">
        <f t="shared" si="0"/>
        <v>0</v>
      </c>
      <c r="S67" s="57">
        <f t="shared" si="1"/>
        <v>0</v>
      </c>
      <c r="T67" s="75">
        <v>0</v>
      </c>
      <c r="U67" s="57">
        <v>0</v>
      </c>
      <c r="V67" s="75">
        <v>0</v>
      </c>
      <c r="W67" s="57">
        <v>0</v>
      </c>
      <c r="X67" s="75">
        <v>0</v>
      </c>
      <c r="Y67" s="57">
        <v>0</v>
      </c>
      <c r="Z67" s="75">
        <v>0</v>
      </c>
      <c r="AA67" s="57">
        <v>0</v>
      </c>
      <c r="AB67" s="75">
        <v>0</v>
      </c>
      <c r="AC67" s="128"/>
    </row>
    <row r="68" spans="1:29" ht="57">
      <c r="A68" s="61" t="s">
        <v>836</v>
      </c>
      <c r="B68" s="62" t="s">
        <v>837</v>
      </c>
      <c r="C68" s="63" t="s">
        <v>769</v>
      </c>
      <c r="D68" s="57">
        <v>0</v>
      </c>
      <c r="E68" s="78" t="s">
        <v>869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78">
        <f t="shared" si="0"/>
        <v>0</v>
      </c>
      <c r="S68" s="57">
        <f t="shared" si="1"/>
        <v>0</v>
      </c>
      <c r="T68" s="75">
        <v>0</v>
      </c>
      <c r="U68" s="57">
        <v>0</v>
      </c>
      <c r="V68" s="75">
        <v>0</v>
      </c>
      <c r="W68" s="57">
        <v>0</v>
      </c>
      <c r="X68" s="75">
        <v>0</v>
      </c>
      <c r="Y68" s="57">
        <v>0</v>
      </c>
      <c r="Z68" s="75">
        <v>0</v>
      </c>
      <c r="AA68" s="57">
        <v>0</v>
      </c>
      <c r="AB68" s="75">
        <v>0</v>
      </c>
      <c r="AC68" s="128"/>
    </row>
    <row r="69" spans="1:29" ht="57">
      <c r="A69" s="61" t="s">
        <v>838</v>
      </c>
      <c r="B69" s="62" t="s">
        <v>839</v>
      </c>
      <c r="C69" s="63" t="s">
        <v>769</v>
      </c>
      <c r="D69" s="57">
        <v>0</v>
      </c>
      <c r="E69" s="78" t="s">
        <v>869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78">
        <f t="shared" si="0"/>
        <v>0</v>
      </c>
      <c r="S69" s="57">
        <f t="shared" si="1"/>
        <v>0</v>
      </c>
      <c r="T69" s="75">
        <v>0</v>
      </c>
      <c r="U69" s="57">
        <v>0</v>
      </c>
      <c r="V69" s="75">
        <v>0</v>
      </c>
      <c r="W69" s="57">
        <v>0</v>
      </c>
      <c r="X69" s="75">
        <v>0</v>
      </c>
      <c r="Y69" s="57">
        <v>0</v>
      </c>
      <c r="Z69" s="75">
        <v>0</v>
      </c>
      <c r="AA69" s="57">
        <v>0</v>
      </c>
      <c r="AB69" s="75">
        <v>0</v>
      </c>
      <c r="AC69" s="128"/>
    </row>
    <row r="70" spans="1:29" ht="42.75">
      <c r="A70" s="61" t="s">
        <v>130</v>
      </c>
      <c r="B70" s="62" t="s">
        <v>840</v>
      </c>
      <c r="C70" s="63" t="s">
        <v>769</v>
      </c>
      <c r="D70" s="57">
        <f>D71</f>
        <v>0.59</v>
      </c>
      <c r="E70" s="78" t="s">
        <v>869</v>
      </c>
      <c r="F70" s="57">
        <v>0</v>
      </c>
      <c r="G70" s="57">
        <f>G71</f>
        <v>0.59</v>
      </c>
      <c r="H70" s="57">
        <f>H71</f>
        <v>0.59</v>
      </c>
      <c r="I70" s="57">
        <v>0</v>
      </c>
      <c r="J70" s="57">
        <v>0</v>
      </c>
      <c r="K70" s="57">
        <v>0.59</v>
      </c>
      <c r="L70" s="57">
        <v>0</v>
      </c>
      <c r="M70" s="57">
        <f>M71</f>
        <v>0.47800653999999998</v>
      </c>
      <c r="N70" s="57">
        <v>0</v>
      </c>
      <c r="O70" s="57">
        <v>0</v>
      </c>
      <c r="P70" s="57">
        <f>P71</f>
        <v>0.47800653999999998</v>
      </c>
      <c r="Q70" s="57">
        <v>0</v>
      </c>
      <c r="R70" s="78">
        <f t="shared" si="0"/>
        <v>0.11199345999999999</v>
      </c>
      <c r="S70" s="57">
        <f t="shared" si="1"/>
        <v>-0.11199345999999999</v>
      </c>
      <c r="T70" s="75">
        <f t="shared" si="2"/>
        <v>-18.981942372881356</v>
      </c>
      <c r="U70" s="57">
        <v>0</v>
      </c>
      <c r="V70" s="75">
        <v>0</v>
      </c>
      <c r="W70" s="57">
        <v>0</v>
      </c>
      <c r="X70" s="75">
        <v>0</v>
      </c>
      <c r="Y70" s="57">
        <f>S70</f>
        <v>-0.11199345999999999</v>
      </c>
      <c r="Z70" s="75">
        <f>T70</f>
        <v>-18.981942372881356</v>
      </c>
      <c r="AA70" s="57">
        <v>0</v>
      </c>
      <c r="AB70" s="75">
        <v>0</v>
      </c>
      <c r="AC70" s="128"/>
    </row>
    <row r="71" spans="1:29" ht="60">
      <c r="A71" s="71" t="s">
        <v>130</v>
      </c>
      <c r="B71" s="68" t="s">
        <v>841</v>
      </c>
      <c r="C71" s="69" t="s">
        <v>842</v>
      </c>
      <c r="D71" s="70">
        <v>0.59</v>
      </c>
      <c r="E71" s="77" t="s">
        <v>869</v>
      </c>
      <c r="F71" s="70">
        <v>0</v>
      </c>
      <c r="G71" s="70">
        <v>0.59</v>
      </c>
      <c r="H71" s="70">
        <v>0.59</v>
      </c>
      <c r="I71" s="70">
        <v>0</v>
      </c>
      <c r="J71" s="70">
        <v>0</v>
      </c>
      <c r="K71" s="70">
        <v>0.59</v>
      </c>
      <c r="L71" s="70">
        <v>0</v>
      </c>
      <c r="M71" s="70">
        <f>P71</f>
        <v>0.47800653999999998</v>
      </c>
      <c r="N71" s="70">
        <v>0</v>
      </c>
      <c r="O71" s="70">
        <v>0</v>
      </c>
      <c r="P71" s="70">
        <f>0.47190654+0.0061</f>
        <v>0.47800653999999998</v>
      </c>
      <c r="Q71" s="70">
        <v>0</v>
      </c>
      <c r="R71" s="77">
        <f t="shared" si="0"/>
        <v>0.11199345999999999</v>
      </c>
      <c r="S71" s="57">
        <f t="shared" si="1"/>
        <v>-0.11199345999999999</v>
      </c>
      <c r="T71" s="75">
        <f t="shared" si="2"/>
        <v>-18.981942372881356</v>
      </c>
      <c r="U71" s="70">
        <v>0</v>
      </c>
      <c r="V71" s="76">
        <v>0</v>
      </c>
      <c r="W71" s="70">
        <v>0</v>
      </c>
      <c r="X71" s="76">
        <v>0</v>
      </c>
      <c r="Y71" s="70">
        <f>S71</f>
        <v>-0.11199345999999999</v>
      </c>
      <c r="Z71" s="76">
        <f>T71</f>
        <v>-18.981942372881356</v>
      </c>
      <c r="AA71" s="70">
        <v>0</v>
      </c>
      <c r="AB71" s="76">
        <v>0</v>
      </c>
      <c r="AC71" s="128"/>
    </row>
    <row r="72" spans="1:29" ht="42.75">
      <c r="A72" s="61" t="s">
        <v>132</v>
      </c>
      <c r="B72" s="62" t="s">
        <v>843</v>
      </c>
      <c r="C72" s="63" t="s">
        <v>769</v>
      </c>
      <c r="D72" s="57">
        <v>0</v>
      </c>
      <c r="E72" s="78" t="s">
        <v>869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78">
        <f t="shared" si="0"/>
        <v>0</v>
      </c>
      <c r="S72" s="57">
        <f t="shared" si="1"/>
        <v>0</v>
      </c>
      <c r="T72" s="75">
        <v>0</v>
      </c>
      <c r="U72" s="57">
        <v>0</v>
      </c>
      <c r="V72" s="57">
        <v>0</v>
      </c>
      <c r="W72" s="57">
        <v>0</v>
      </c>
      <c r="X72" s="57">
        <v>0</v>
      </c>
      <c r="Y72" s="57">
        <v>0</v>
      </c>
      <c r="Z72" s="57">
        <v>0</v>
      </c>
      <c r="AA72" s="57">
        <v>0</v>
      </c>
      <c r="AB72" s="75">
        <v>0</v>
      </c>
      <c r="AC72" s="128"/>
    </row>
    <row r="73" spans="1:29" ht="28.5">
      <c r="A73" s="61" t="s">
        <v>134</v>
      </c>
      <c r="B73" s="62" t="s">
        <v>844</v>
      </c>
      <c r="C73" s="63" t="s">
        <v>769</v>
      </c>
      <c r="D73" s="57">
        <v>0</v>
      </c>
      <c r="E73" s="78" t="s">
        <v>869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78">
        <f t="shared" si="0"/>
        <v>0</v>
      </c>
      <c r="S73" s="57">
        <f t="shared" si="1"/>
        <v>0</v>
      </c>
      <c r="T73" s="75">
        <v>0</v>
      </c>
      <c r="U73" s="57">
        <v>0</v>
      </c>
      <c r="V73" s="57">
        <v>0</v>
      </c>
      <c r="W73" s="57">
        <v>0</v>
      </c>
      <c r="X73" s="57">
        <v>0</v>
      </c>
      <c r="Y73" s="57">
        <v>0</v>
      </c>
      <c r="Z73" s="57">
        <v>0</v>
      </c>
      <c r="AA73" s="57">
        <v>0</v>
      </c>
      <c r="AB73" s="75">
        <v>0</v>
      </c>
      <c r="AC73" s="129"/>
    </row>
    <row r="74" spans="1:29">
      <c r="A74" s="74"/>
    </row>
    <row r="75" spans="1:29">
      <c r="A75" s="5"/>
    </row>
    <row r="76" spans="1:29">
      <c r="A76" s="5"/>
    </row>
    <row r="77" spans="1:29" ht="33" customHeight="1">
      <c r="A77" s="120" t="s">
        <v>21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</row>
    <row r="78" spans="1:29">
      <c r="A78" s="1"/>
    </row>
    <row r="79" spans="1:29">
      <c r="A79" s="2"/>
    </row>
    <row r="80" spans="1:29">
      <c r="A80" s="2"/>
    </row>
  </sheetData>
  <mergeCells count="41">
    <mergeCell ref="AC17:AC73"/>
    <mergeCell ref="AC11:AC14"/>
    <mergeCell ref="H12:L12"/>
    <mergeCell ref="M12:Q12"/>
    <mergeCell ref="U12:V13"/>
    <mergeCell ref="S12:T13"/>
    <mergeCell ref="W12:X13"/>
    <mergeCell ref="Y12:Z13"/>
    <mergeCell ref="AA12:AB13"/>
    <mergeCell ref="A6:R6"/>
    <mergeCell ref="A7:R7"/>
    <mergeCell ref="H13:H14"/>
    <mergeCell ref="I13:I14"/>
    <mergeCell ref="J13:J14"/>
    <mergeCell ref="K13:K14"/>
    <mergeCell ref="L13:L14"/>
    <mergeCell ref="M13:M14"/>
    <mergeCell ref="N13:N14"/>
    <mergeCell ref="O13:O14"/>
    <mergeCell ref="G11:G14"/>
    <mergeCell ref="H11:Q11"/>
    <mergeCell ref="R11:R14"/>
    <mergeCell ref="A8:R8"/>
    <mergeCell ref="A9:R9"/>
    <mergeCell ref="A10:R10"/>
    <mergeCell ref="A4:R4"/>
    <mergeCell ref="A5:R5"/>
    <mergeCell ref="A1:AC1"/>
    <mergeCell ref="A2:AC2"/>
    <mergeCell ref="A3:AC3"/>
    <mergeCell ref="A77:U77"/>
    <mergeCell ref="P13:P14"/>
    <mergeCell ref="Q13:Q14"/>
    <mergeCell ref="A17:C17"/>
    <mergeCell ref="A11:A14"/>
    <mergeCell ref="B11:B14"/>
    <mergeCell ref="C11:C14"/>
    <mergeCell ref="D11:D14"/>
    <mergeCell ref="E11:E14"/>
    <mergeCell ref="F11:F14"/>
    <mergeCell ref="S11:AB11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3:T78"/>
  <sheetViews>
    <sheetView topLeftCell="A25" workbookViewId="0">
      <selection activeCell="R18" sqref="R18:R74"/>
    </sheetView>
  </sheetViews>
  <sheetFormatPr defaultRowHeight="15"/>
  <cols>
    <col min="1" max="1" width="12" customWidth="1"/>
    <col min="2" max="2" width="35.140625" customWidth="1"/>
    <col min="3" max="3" width="20.5703125" customWidth="1"/>
    <col min="4" max="4" width="18.5703125" customWidth="1"/>
    <col min="5" max="5" width="18.42578125" customWidth="1"/>
    <col min="14" max="16" width="9.140625" style="111"/>
    <col min="17" max="17" width="11.7109375" style="111" customWidth="1"/>
    <col min="18" max="19" width="9.140625" style="111"/>
    <col min="20" max="20" width="15.5703125" style="25" customWidth="1"/>
  </cols>
  <sheetData>
    <row r="3" spans="1:20" s="8" customFormat="1" ht="43.5" customHeight="1">
      <c r="A3" s="125" t="s">
        <v>22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</row>
    <row r="4" spans="1:20" s="8" customFormat="1" ht="16.5">
      <c r="A4" s="125" t="s">
        <v>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</row>
    <row r="5" spans="1:20" s="8" customFormat="1" ht="16.5">
      <c r="A5" s="125" t="s">
        <v>23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</row>
    <row r="6" spans="1:20" s="8" customFormat="1" ht="16.5">
      <c r="A6" s="124" t="s">
        <v>24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</row>
    <row r="7" spans="1:20" s="8" customFormat="1" ht="16.5">
      <c r="A7" s="124" t="s">
        <v>853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</row>
    <row r="8" spans="1:20" s="8" customFormat="1" ht="27.75" customHeight="1">
      <c r="A8" s="124" t="s">
        <v>846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</row>
    <row r="9" spans="1:20" s="8" customFormat="1" ht="16.5">
      <c r="A9" s="124" t="s">
        <v>4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</row>
    <row r="10" spans="1:20" s="8" customFormat="1" ht="16.5">
      <c r="A10" s="124" t="s">
        <v>854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</row>
    <row r="11" spans="1:20" s="8" customFormat="1" ht="16.5">
      <c r="A11" s="124" t="s">
        <v>855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</row>
    <row r="12" spans="1:20" s="8" customFormat="1" ht="16.5">
      <c r="A12" s="140" t="s">
        <v>107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</row>
    <row r="13" spans="1:20" s="16" customFormat="1" ht="140.25" customHeight="1">
      <c r="A13" s="142" t="s">
        <v>6</v>
      </c>
      <c r="B13" s="142" t="s">
        <v>7</v>
      </c>
      <c r="C13" s="142" t="s">
        <v>8</v>
      </c>
      <c r="D13" s="142" t="s">
        <v>25</v>
      </c>
      <c r="E13" s="142" t="s">
        <v>26</v>
      </c>
      <c r="F13" s="142" t="s">
        <v>856</v>
      </c>
      <c r="G13" s="142"/>
      <c r="H13" s="142" t="s">
        <v>857</v>
      </c>
      <c r="I13" s="142"/>
      <c r="J13" s="142" t="s">
        <v>858</v>
      </c>
      <c r="K13" s="142"/>
      <c r="L13" s="142"/>
      <c r="M13" s="142"/>
      <c r="N13" s="123" t="s">
        <v>859</v>
      </c>
      <c r="O13" s="123"/>
      <c r="P13" s="123" t="s">
        <v>860</v>
      </c>
      <c r="Q13" s="123"/>
      <c r="R13" s="123"/>
      <c r="S13" s="123"/>
      <c r="T13" s="143" t="s">
        <v>27</v>
      </c>
    </row>
    <row r="14" spans="1:20" s="16" customFormat="1" ht="37.5" customHeight="1">
      <c r="A14" s="142"/>
      <c r="B14" s="142"/>
      <c r="C14" s="142"/>
      <c r="D14" s="142"/>
      <c r="E14" s="142"/>
      <c r="F14" s="142"/>
      <c r="G14" s="142"/>
      <c r="H14" s="142"/>
      <c r="I14" s="142"/>
      <c r="J14" s="142" t="s">
        <v>12</v>
      </c>
      <c r="K14" s="142"/>
      <c r="L14" s="142" t="s">
        <v>13</v>
      </c>
      <c r="M14" s="142"/>
      <c r="N14" s="123"/>
      <c r="O14" s="123"/>
      <c r="P14" s="123" t="s">
        <v>28</v>
      </c>
      <c r="Q14" s="123"/>
      <c r="R14" s="138" t="s">
        <v>19</v>
      </c>
      <c r="S14" s="139"/>
      <c r="T14" s="143"/>
    </row>
    <row r="15" spans="1:20" s="16" customFormat="1" ht="166.5" customHeight="1">
      <c r="A15" s="142"/>
      <c r="B15" s="142"/>
      <c r="C15" s="142"/>
      <c r="D15" s="142"/>
      <c r="E15" s="142"/>
      <c r="F15" s="21" t="s">
        <v>29</v>
      </c>
      <c r="G15" s="21" t="s">
        <v>30</v>
      </c>
      <c r="H15" s="21" t="s">
        <v>29</v>
      </c>
      <c r="I15" s="21" t="s">
        <v>30</v>
      </c>
      <c r="J15" s="21" t="s">
        <v>29</v>
      </c>
      <c r="K15" s="21" t="s">
        <v>31</v>
      </c>
      <c r="L15" s="21" t="s">
        <v>29</v>
      </c>
      <c r="M15" s="21" t="s">
        <v>32</v>
      </c>
      <c r="N15" s="94" t="s">
        <v>29</v>
      </c>
      <c r="O15" s="94" t="s">
        <v>30</v>
      </c>
      <c r="P15" s="94" t="s">
        <v>29</v>
      </c>
      <c r="Q15" s="94" t="s">
        <v>31</v>
      </c>
      <c r="R15" s="94" t="s">
        <v>29</v>
      </c>
      <c r="S15" s="94" t="s">
        <v>31</v>
      </c>
      <c r="T15" s="143"/>
    </row>
    <row r="16" spans="1:20" s="18" customFormat="1" ht="16.5">
      <c r="A16" s="20">
        <v>1</v>
      </c>
      <c r="B16" s="20">
        <v>2</v>
      </c>
      <c r="C16" s="20">
        <v>3</v>
      </c>
      <c r="D16" s="20">
        <v>4</v>
      </c>
      <c r="E16" s="20">
        <v>5</v>
      </c>
      <c r="F16" s="20">
        <v>6</v>
      </c>
      <c r="G16" s="20">
        <v>7</v>
      </c>
      <c r="H16" s="20">
        <v>8</v>
      </c>
      <c r="I16" s="20">
        <v>9</v>
      </c>
      <c r="J16" s="20">
        <v>10</v>
      </c>
      <c r="K16" s="20">
        <v>11</v>
      </c>
      <c r="L16" s="20">
        <v>12</v>
      </c>
      <c r="M16" s="20">
        <v>13</v>
      </c>
      <c r="N16" s="14">
        <v>14</v>
      </c>
      <c r="O16" s="14">
        <v>15</v>
      </c>
      <c r="P16" s="14">
        <v>16</v>
      </c>
      <c r="Q16" s="14">
        <v>17</v>
      </c>
      <c r="R16" s="14">
        <v>18</v>
      </c>
      <c r="S16" s="14">
        <v>19</v>
      </c>
      <c r="T16" s="22">
        <v>20</v>
      </c>
    </row>
    <row r="17" spans="1:20" s="16" customFormat="1" ht="16.5">
      <c r="A17" s="19" t="s">
        <v>20</v>
      </c>
      <c r="B17" s="19" t="s">
        <v>20</v>
      </c>
      <c r="C17" s="19" t="s">
        <v>20</v>
      </c>
      <c r="D17" s="19" t="s">
        <v>20</v>
      </c>
      <c r="E17" s="19" t="s">
        <v>20</v>
      </c>
      <c r="F17" s="53"/>
      <c r="G17" s="19" t="s">
        <v>20</v>
      </c>
      <c r="H17" s="19" t="s">
        <v>20</v>
      </c>
      <c r="I17" s="19" t="s">
        <v>20</v>
      </c>
      <c r="J17" s="19" t="s">
        <v>20</v>
      </c>
      <c r="K17" s="19" t="s">
        <v>20</v>
      </c>
      <c r="L17" s="19" t="s">
        <v>20</v>
      </c>
      <c r="M17" s="19" t="s">
        <v>20</v>
      </c>
      <c r="N17" s="77"/>
      <c r="O17" s="93" t="s">
        <v>20</v>
      </c>
      <c r="P17" s="93" t="s">
        <v>20</v>
      </c>
      <c r="Q17" s="93" t="s">
        <v>20</v>
      </c>
      <c r="R17" s="93" t="s">
        <v>20</v>
      </c>
      <c r="S17" s="93" t="s">
        <v>20</v>
      </c>
      <c r="T17" s="23" t="s">
        <v>20</v>
      </c>
    </row>
    <row r="18" spans="1:20" s="16" customFormat="1" ht="24.75" customHeight="1">
      <c r="A18" s="141" t="s">
        <v>33</v>
      </c>
      <c r="B18" s="141"/>
      <c r="C18" s="141"/>
      <c r="D18" s="53">
        <f>D19+D20+D21+D22+D23+D24</f>
        <v>0.38400000000000001</v>
      </c>
      <c r="E18" s="53">
        <f>E19+E20+E21+E22+E23+E24</f>
        <v>2.9580000000000002</v>
      </c>
      <c r="F18" s="53" t="s">
        <v>869</v>
      </c>
      <c r="G18" s="53">
        <v>0</v>
      </c>
      <c r="H18" s="53" t="s">
        <v>869</v>
      </c>
      <c r="I18" s="53">
        <f t="shared" ref="I18" si="0">I19+I20+I21+I22+I23+I24</f>
        <v>2.9580000000000002</v>
      </c>
      <c r="J18" s="53" t="s">
        <v>869</v>
      </c>
      <c r="K18" s="53">
        <f t="shared" ref="K18" si="1">K19+K20+K21+K22+K23+K24</f>
        <v>2.9580000000000002</v>
      </c>
      <c r="L18" s="53" t="s">
        <v>869</v>
      </c>
      <c r="M18" s="57">
        <f>M20+M22</f>
        <v>2.0920000000000001</v>
      </c>
      <c r="N18" s="53" t="s">
        <v>869</v>
      </c>
      <c r="O18" s="78">
        <f>K18-M18</f>
        <v>0.8660000000000001</v>
      </c>
      <c r="P18" s="53" t="s">
        <v>869</v>
      </c>
      <c r="Q18" s="78">
        <f>M18-K18</f>
        <v>-0.8660000000000001</v>
      </c>
      <c r="R18" s="53" t="s">
        <v>869</v>
      </c>
      <c r="S18" s="78">
        <v>0</v>
      </c>
      <c r="T18" s="127" t="s">
        <v>936</v>
      </c>
    </row>
    <row r="19" spans="1:20" s="16" customFormat="1" ht="52.5" customHeight="1">
      <c r="A19" s="54" t="s">
        <v>767</v>
      </c>
      <c r="B19" s="55" t="s">
        <v>768</v>
      </c>
      <c r="C19" s="56" t="s">
        <v>769</v>
      </c>
      <c r="D19" s="57">
        <v>0</v>
      </c>
      <c r="E19" s="57">
        <v>0</v>
      </c>
      <c r="F19" s="53" t="s">
        <v>869</v>
      </c>
      <c r="G19" s="57">
        <v>0</v>
      </c>
      <c r="H19" s="53" t="s">
        <v>869</v>
      </c>
      <c r="I19" s="57">
        <v>0</v>
      </c>
      <c r="J19" s="53" t="s">
        <v>869</v>
      </c>
      <c r="K19" s="57">
        <v>0</v>
      </c>
      <c r="L19" s="53" t="s">
        <v>869</v>
      </c>
      <c r="M19" s="57">
        <v>0</v>
      </c>
      <c r="N19" s="53" t="s">
        <v>869</v>
      </c>
      <c r="O19" s="78">
        <f t="shared" ref="O19:O74" si="2">K19-M19</f>
        <v>0</v>
      </c>
      <c r="P19" s="53" t="s">
        <v>869</v>
      </c>
      <c r="Q19" s="78">
        <f t="shared" ref="Q19:Q74" si="3">M19-K19</f>
        <v>0</v>
      </c>
      <c r="R19" s="53" t="s">
        <v>869</v>
      </c>
      <c r="S19" s="78">
        <v>0</v>
      </c>
      <c r="T19" s="128"/>
    </row>
    <row r="20" spans="1:20" s="16" customFormat="1" ht="42.75">
      <c r="A20" s="54" t="s">
        <v>770</v>
      </c>
      <c r="B20" s="55" t="s">
        <v>771</v>
      </c>
      <c r="C20" s="56" t="s">
        <v>769</v>
      </c>
      <c r="D20" s="58">
        <f>D46</f>
        <v>0.317</v>
      </c>
      <c r="E20" s="57">
        <f>E47+E51+E57</f>
        <v>2.4660000000000002</v>
      </c>
      <c r="F20" s="53" t="s">
        <v>869</v>
      </c>
      <c r="G20" s="57">
        <v>0</v>
      </c>
      <c r="H20" s="53" t="s">
        <v>869</v>
      </c>
      <c r="I20" s="57">
        <f>I47+I51+I57</f>
        <v>2.4660000000000002</v>
      </c>
      <c r="J20" s="53" t="s">
        <v>869</v>
      </c>
      <c r="K20" s="57">
        <f>K47+K51+K57</f>
        <v>2.4660000000000002</v>
      </c>
      <c r="L20" s="53" t="s">
        <v>869</v>
      </c>
      <c r="M20" s="57">
        <f>M46</f>
        <v>1.694</v>
      </c>
      <c r="N20" s="53" t="s">
        <v>869</v>
      </c>
      <c r="O20" s="78">
        <f t="shared" si="2"/>
        <v>0.77200000000000024</v>
      </c>
      <c r="P20" s="53" t="s">
        <v>869</v>
      </c>
      <c r="Q20" s="78">
        <f t="shared" si="3"/>
        <v>-0.77200000000000024</v>
      </c>
      <c r="R20" s="53" t="s">
        <v>869</v>
      </c>
      <c r="S20" s="78">
        <v>0</v>
      </c>
      <c r="T20" s="128"/>
    </row>
    <row r="21" spans="1:20" ht="85.5">
      <c r="A21" s="54" t="s">
        <v>772</v>
      </c>
      <c r="B21" s="55" t="s">
        <v>773</v>
      </c>
      <c r="C21" s="56" t="s">
        <v>769</v>
      </c>
      <c r="D21" s="57">
        <v>0</v>
      </c>
      <c r="E21" s="57">
        <v>0</v>
      </c>
      <c r="F21" s="53" t="s">
        <v>869</v>
      </c>
      <c r="G21" s="57">
        <v>0</v>
      </c>
      <c r="H21" s="53" t="s">
        <v>869</v>
      </c>
      <c r="I21" s="57">
        <v>0</v>
      </c>
      <c r="J21" s="53" t="s">
        <v>869</v>
      </c>
      <c r="K21" s="57">
        <v>0</v>
      </c>
      <c r="L21" s="53" t="s">
        <v>869</v>
      </c>
      <c r="M21" s="57">
        <v>0</v>
      </c>
      <c r="N21" s="53" t="s">
        <v>869</v>
      </c>
      <c r="O21" s="78">
        <f t="shared" si="2"/>
        <v>0</v>
      </c>
      <c r="P21" s="53" t="s">
        <v>869</v>
      </c>
      <c r="Q21" s="78">
        <f t="shared" si="3"/>
        <v>0</v>
      </c>
      <c r="R21" s="53" t="s">
        <v>869</v>
      </c>
      <c r="S21" s="78">
        <v>0</v>
      </c>
      <c r="T21" s="128"/>
    </row>
    <row r="22" spans="1:20" ht="42.75">
      <c r="A22" s="54" t="s">
        <v>774</v>
      </c>
      <c r="B22" s="55" t="s">
        <v>775</v>
      </c>
      <c r="C22" s="56" t="s">
        <v>769</v>
      </c>
      <c r="D22" s="58">
        <f>D71</f>
        <v>6.7000000000000004E-2</v>
      </c>
      <c r="E22" s="57">
        <f t="shared" ref="E22" si="4">E71</f>
        <v>0.49199999999999999</v>
      </c>
      <c r="F22" s="53" t="s">
        <v>869</v>
      </c>
      <c r="G22" s="57">
        <v>0</v>
      </c>
      <c r="H22" s="53" t="s">
        <v>869</v>
      </c>
      <c r="I22" s="57">
        <f t="shared" ref="I22" si="5">I71</f>
        <v>0.49199999999999999</v>
      </c>
      <c r="J22" s="53" t="s">
        <v>869</v>
      </c>
      <c r="K22" s="57">
        <f t="shared" ref="K22" si="6">K71</f>
        <v>0.49199999999999999</v>
      </c>
      <c r="L22" s="53" t="s">
        <v>869</v>
      </c>
      <c r="M22" s="57">
        <f t="shared" ref="M22" si="7">M71</f>
        <v>0.39800000000000002</v>
      </c>
      <c r="N22" s="53" t="s">
        <v>869</v>
      </c>
      <c r="O22" s="78">
        <f t="shared" si="2"/>
        <v>9.3999999999999972E-2</v>
      </c>
      <c r="P22" s="53" t="s">
        <v>869</v>
      </c>
      <c r="Q22" s="78">
        <f t="shared" si="3"/>
        <v>-9.3999999999999972E-2</v>
      </c>
      <c r="R22" s="53" t="s">
        <v>869</v>
      </c>
      <c r="S22" s="78">
        <v>0</v>
      </c>
      <c r="T22" s="128"/>
    </row>
    <row r="23" spans="1:20" ht="57">
      <c r="A23" s="54" t="s">
        <v>776</v>
      </c>
      <c r="B23" s="55" t="s">
        <v>777</v>
      </c>
      <c r="C23" s="56" t="s">
        <v>769</v>
      </c>
      <c r="D23" s="57">
        <v>0</v>
      </c>
      <c r="E23" s="57">
        <v>0</v>
      </c>
      <c r="F23" s="53" t="s">
        <v>869</v>
      </c>
      <c r="G23" s="57">
        <v>0</v>
      </c>
      <c r="H23" s="53" t="s">
        <v>869</v>
      </c>
      <c r="I23" s="57">
        <v>0</v>
      </c>
      <c r="J23" s="53" t="s">
        <v>869</v>
      </c>
      <c r="K23" s="57">
        <v>0</v>
      </c>
      <c r="L23" s="53" t="s">
        <v>869</v>
      </c>
      <c r="M23" s="57">
        <v>0</v>
      </c>
      <c r="N23" s="53" t="s">
        <v>869</v>
      </c>
      <c r="O23" s="78">
        <f t="shared" si="2"/>
        <v>0</v>
      </c>
      <c r="P23" s="53" t="s">
        <v>869</v>
      </c>
      <c r="Q23" s="78">
        <f t="shared" si="3"/>
        <v>0</v>
      </c>
      <c r="R23" s="53" t="s">
        <v>869</v>
      </c>
      <c r="S23" s="78">
        <v>0</v>
      </c>
      <c r="T23" s="128"/>
    </row>
    <row r="24" spans="1:20" ht="28.5">
      <c r="A24" s="54" t="s">
        <v>778</v>
      </c>
      <c r="B24" s="55" t="s">
        <v>779</v>
      </c>
      <c r="C24" s="56" t="s">
        <v>769</v>
      </c>
      <c r="D24" s="57">
        <v>0</v>
      </c>
      <c r="E24" s="57">
        <v>0</v>
      </c>
      <c r="F24" s="53" t="s">
        <v>869</v>
      </c>
      <c r="G24" s="57">
        <v>0</v>
      </c>
      <c r="H24" s="53" t="s">
        <v>869</v>
      </c>
      <c r="I24" s="57">
        <v>0</v>
      </c>
      <c r="J24" s="53" t="s">
        <v>869</v>
      </c>
      <c r="K24" s="57">
        <v>0</v>
      </c>
      <c r="L24" s="53" t="s">
        <v>869</v>
      </c>
      <c r="M24" s="57">
        <v>0</v>
      </c>
      <c r="N24" s="53" t="s">
        <v>869</v>
      </c>
      <c r="O24" s="78">
        <f t="shared" si="2"/>
        <v>0</v>
      </c>
      <c r="P24" s="53" t="s">
        <v>869</v>
      </c>
      <c r="Q24" s="78">
        <f t="shared" si="3"/>
        <v>0</v>
      </c>
      <c r="R24" s="53" t="s">
        <v>869</v>
      </c>
      <c r="S24" s="78">
        <v>0</v>
      </c>
      <c r="T24" s="128"/>
    </row>
    <row r="25" spans="1:20">
      <c r="A25" s="58" t="s">
        <v>780</v>
      </c>
      <c r="B25" s="59" t="s">
        <v>781</v>
      </c>
      <c r="C25" s="60" t="s">
        <v>769</v>
      </c>
      <c r="D25" s="58">
        <f>D46+D71</f>
        <v>0.38400000000000001</v>
      </c>
      <c r="E25" s="57">
        <f t="shared" ref="E25" si="8">E46+E71</f>
        <v>2.9580000000000002</v>
      </c>
      <c r="F25" s="53" t="s">
        <v>869</v>
      </c>
      <c r="G25" s="57">
        <v>0</v>
      </c>
      <c r="H25" s="53" t="s">
        <v>869</v>
      </c>
      <c r="I25" s="57">
        <f t="shared" ref="I25" si="9">I46+I71</f>
        <v>2.9580000000000002</v>
      </c>
      <c r="J25" s="53" t="s">
        <v>869</v>
      </c>
      <c r="K25" s="57">
        <f t="shared" ref="K25" si="10">K46+K71</f>
        <v>2.9580000000000002</v>
      </c>
      <c r="L25" s="53" t="s">
        <v>869</v>
      </c>
      <c r="M25" s="57">
        <f>M46+M71</f>
        <v>2.0920000000000001</v>
      </c>
      <c r="N25" s="53" t="s">
        <v>869</v>
      </c>
      <c r="O25" s="78">
        <f t="shared" si="2"/>
        <v>0.8660000000000001</v>
      </c>
      <c r="P25" s="53" t="s">
        <v>869</v>
      </c>
      <c r="Q25" s="78">
        <f t="shared" si="3"/>
        <v>-0.8660000000000001</v>
      </c>
      <c r="R25" s="53" t="s">
        <v>869</v>
      </c>
      <c r="S25" s="78">
        <v>0</v>
      </c>
      <c r="T25" s="128"/>
    </row>
    <row r="26" spans="1:20" ht="42.75">
      <c r="A26" s="61" t="s">
        <v>119</v>
      </c>
      <c r="B26" s="62" t="s">
        <v>782</v>
      </c>
      <c r="C26" s="63" t="s">
        <v>769</v>
      </c>
      <c r="D26" s="57">
        <v>0</v>
      </c>
      <c r="E26" s="57">
        <v>0</v>
      </c>
      <c r="F26" s="53" t="s">
        <v>869</v>
      </c>
      <c r="G26" s="57">
        <v>0</v>
      </c>
      <c r="H26" s="53" t="s">
        <v>869</v>
      </c>
      <c r="I26" s="57">
        <v>0</v>
      </c>
      <c r="J26" s="53" t="s">
        <v>869</v>
      </c>
      <c r="K26" s="57">
        <v>0</v>
      </c>
      <c r="L26" s="53" t="s">
        <v>869</v>
      </c>
      <c r="M26" s="57">
        <v>0</v>
      </c>
      <c r="N26" s="53" t="s">
        <v>869</v>
      </c>
      <c r="O26" s="78">
        <f t="shared" si="2"/>
        <v>0</v>
      </c>
      <c r="P26" s="53" t="s">
        <v>869</v>
      </c>
      <c r="Q26" s="78">
        <f t="shared" si="3"/>
        <v>0</v>
      </c>
      <c r="R26" s="53" t="s">
        <v>869</v>
      </c>
      <c r="S26" s="78">
        <v>0</v>
      </c>
      <c r="T26" s="128"/>
    </row>
    <row r="27" spans="1:20" ht="71.25">
      <c r="A27" s="61" t="s">
        <v>500</v>
      </c>
      <c r="B27" s="62" t="s">
        <v>783</v>
      </c>
      <c r="C27" s="63" t="s">
        <v>769</v>
      </c>
      <c r="D27" s="57">
        <v>0</v>
      </c>
      <c r="E27" s="57">
        <v>0</v>
      </c>
      <c r="F27" s="53" t="s">
        <v>869</v>
      </c>
      <c r="G27" s="57">
        <v>0</v>
      </c>
      <c r="H27" s="53" t="s">
        <v>869</v>
      </c>
      <c r="I27" s="57">
        <v>0</v>
      </c>
      <c r="J27" s="53" t="s">
        <v>869</v>
      </c>
      <c r="K27" s="57">
        <v>0</v>
      </c>
      <c r="L27" s="53" t="s">
        <v>869</v>
      </c>
      <c r="M27" s="57">
        <v>0</v>
      </c>
      <c r="N27" s="53" t="s">
        <v>869</v>
      </c>
      <c r="O27" s="78">
        <f t="shared" si="2"/>
        <v>0</v>
      </c>
      <c r="P27" s="53" t="s">
        <v>869</v>
      </c>
      <c r="Q27" s="78">
        <f t="shared" si="3"/>
        <v>0</v>
      </c>
      <c r="R27" s="53" t="s">
        <v>869</v>
      </c>
      <c r="S27" s="78">
        <v>0</v>
      </c>
      <c r="T27" s="128"/>
    </row>
    <row r="28" spans="1:20" ht="99.75">
      <c r="A28" s="64" t="s">
        <v>502</v>
      </c>
      <c r="B28" s="65" t="s">
        <v>784</v>
      </c>
      <c r="C28" s="66" t="s">
        <v>769</v>
      </c>
      <c r="D28" s="57">
        <v>0</v>
      </c>
      <c r="E28" s="57">
        <v>0</v>
      </c>
      <c r="F28" s="53" t="s">
        <v>869</v>
      </c>
      <c r="G28" s="57">
        <v>0</v>
      </c>
      <c r="H28" s="53" t="s">
        <v>869</v>
      </c>
      <c r="I28" s="57">
        <v>0</v>
      </c>
      <c r="J28" s="53" t="s">
        <v>869</v>
      </c>
      <c r="K28" s="57">
        <v>0</v>
      </c>
      <c r="L28" s="53" t="s">
        <v>869</v>
      </c>
      <c r="M28" s="57">
        <v>0</v>
      </c>
      <c r="N28" s="53" t="s">
        <v>869</v>
      </c>
      <c r="O28" s="78">
        <f t="shared" si="2"/>
        <v>0</v>
      </c>
      <c r="P28" s="53" t="s">
        <v>869</v>
      </c>
      <c r="Q28" s="78">
        <f t="shared" si="3"/>
        <v>0</v>
      </c>
      <c r="R28" s="53" t="s">
        <v>869</v>
      </c>
      <c r="S28" s="78">
        <v>0</v>
      </c>
      <c r="T28" s="128"/>
    </row>
    <row r="29" spans="1:20" ht="99.75">
      <c r="A29" s="64" t="s">
        <v>507</v>
      </c>
      <c r="B29" s="65" t="s">
        <v>785</v>
      </c>
      <c r="C29" s="66" t="s">
        <v>769</v>
      </c>
      <c r="D29" s="57">
        <v>0</v>
      </c>
      <c r="E29" s="57">
        <v>0</v>
      </c>
      <c r="F29" s="53" t="s">
        <v>869</v>
      </c>
      <c r="G29" s="57">
        <v>0</v>
      </c>
      <c r="H29" s="53" t="s">
        <v>869</v>
      </c>
      <c r="I29" s="57">
        <v>0</v>
      </c>
      <c r="J29" s="53" t="s">
        <v>869</v>
      </c>
      <c r="K29" s="57">
        <v>0</v>
      </c>
      <c r="L29" s="53" t="s">
        <v>869</v>
      </c>
      <c r="M29" s="57">
        <v>0</v>
      </c>
      <c r="N29" s="53" t="s">
        <v>869</v>
      </c>
      <c r="O29" s="78">
        <f t="shared" si="2"/>
        <v>0</v>
      </c>
      <c r="P29" s="53" t="s">
        <v>869</v>
      </c>
      <c r="Q29" s="78">
        <f t="shared" si="3"/>
        <v>0</v>
      </c>
      <c r="R29" s="53" t="s">
        <v>869</v>
      </c>
      <c r="S29" s="78">
        <v>0</v>
      </c>
      <c r="T29" s="128"/>
    </row>
    <row r="30" spans="1:20" ht="71.25">
      <c r="A30" s="61" t="s">
        <v>509</v>
      </c>
      <c r="B30" s="62" t="s">
        <v>786</v>
      </c>
      <c r="C30" s="63" t="s">
        <v>769</v>
      </c>
      <c r="D30" s="57">
        <v>0</v>
      </c>
      <c r="E30" s="57">
        <v>0</v>
      </c>
      <c r="F30" s="53" t="s">
        <v>869</v>
      </c>
      <c r="G30" s="57">
        <v>0</v>
      </c>
      <c r="H30" s="53" t="s">
        <v>869</v>
      </c>
      <c r="I30" s="57">
        <v>0</v>
      </c>
      <c r="J30" s="53" t="s">
        <v>869</v>
      </c>
      <c r="K30" s="57">
        <v>0</v>
      </c>
      <c r="L30" s="53" t="s">
        <v>869</v>
      </c>
      <c r="M30" s="57">
        <v>0</v>
      </c>
      <c r="N30" s="53" t="s">
        <v>869</v>
      </c>
      <c r="O30" s="78">
        <f t="shared" si="2"/>
        <v>0</v>
      </c>
      <c r="P30" s="53" t="s">
        <v>869</v>
      </c>
      <c r="Q30" s="78">
        <f t="shared" si="3"/>
        <v>0</v>
      </c>
      <c r="R30" s="53" t="s">
        <v>869</v>
      </c>
      <c r="S30" s="78">
        <v>0</v>
      </c>
      <c r="T30" s="128"/>
    </row>
    <row r="31" spans="1:20" ht="57">
      <c r="A31" s="61" t="s">
        <v>122</v>
      </c>
      <c r="B31" s="62" t="s">
        <v>787</v>
      </c>
      <c r="C31" s="63" t="s">
        <v>769</v>
      </c>
      <c r="D31" s="57">
        <v>0</v>
      </c>
      <c r="E31" s="57">
        <v>0</v>
      </c>
      <c r="F31" s="53" t="s">
        <v>869</v>
      </c>
      <c r="G31" s="57">
        <v>0</v>
      </c>
      <c r="H31" s="53" t="s">
        <v>869</v>
      </c>
      <c r="I31" s="57">
        <v>0</v>
      </c>
      <c r="J31" s="53" t="s">
        <v>869</v>
      </c>
      <c r="K31" s="57">
        <v>0</v>
      </c>
      <c r="L31" s="53" t="s">
        <v>869</v>
      </c>
      <c r="M31" s="57">
        <v>0</v>
      </c>
      <c r="N31" s="53" t="s">
        <v>869</v>
      </c>
      <c r="O31" s="78">
        <f t="shared" si="2"/>
        <v>0</v>
      </c>
      <c r="P31" s="53" t="s">
        <v>869</v>
      </c>
      <c r="Q31" s="78">
        <f t="shared" si="3"/>
        <v>0</v>
      </c>
      <c r="R31" s="53" t="s">
        <v>869</v>
      </c>
      <c r="S31" s="78">
        <v>0</v>
      </c>
      <c r="T31" s="128"/>
    </row>
    <row r="32" spans="1:20" ht="85.5">
      <c r="A32" s="61" t="s">
        <v>530</v>
      </c>
      <c r="B32" s="62" t="s">
        <v>788</v>
      </c>
      <c r="C32" s="63" t="s">
        <v>769</v>
      </c>
      <c r="D32" s="57">
        <v>0</v>
      </c>
      <c r="E32" s="57">
        <v>0</v>
      </c>
      <c r="F32" s="53" t="s">
        <v>869</v>
      </c>
      <c r="G32" s="57">
        <v>0</v>
      </c>
      <c r="H32" s="53" t="s">
        <v>869</v>
      </c>
      <c r="I32" s="57">
        <v>0</v>
      </c>
      <c r="J32" s="53" t="s">
        <v>869</v>
      </c>
      <c r="K32" s="57">
        <v>0</v>
      </c>
      <c r="L32" s="53" t="s">
        <v>869</v>
      </c>
      <c r="M32" s="57">
        <v>0</v>
      </c>
      <c r="N32" s="53" t="s">
        <v>869</v>
      </c>
      <c r="O32" s="78">
        <f t="shared" si="2"/>
        <v>0</v>
      </c>
      <c r="P32" s="53" t="s">
        <v>869</v>
      </c>
      <c r="Q32" s="78">
        <f t="shared" si="3"/>
        <v>0</v>
      </c>
      <c r="R32" s="53" t="s">
        <v>869</v>
      </c>
      <c r="S32" s="78">
        <v>0</v>
      </c>
      <c r="T32" s="128"/>
    </row>
    <row r="33" spans="1:20" ht="57">
      <c r="A33" s="61" t="s">
        <v>531</v>
      </c>
      <c r="B33" s="62" t="s">
        <v>789</v>
      </c>
      <c r="C33" s="63" t="s">
        <v>769</v>
      </c>
      <c r="D33" s="57">
        <v>0</v>
      </c>
      <c r="E33" s="57">
        <v>0</v>
      </c>
      <c r="F33" s="53" t="s">
        <v>869</v>
      </c>
      <c r="G33" s="57">
        <v>0</v>
      </c>
      <c r="H33" s="53" t="s">
        <v>869</v>
      </c>
      <c r="I33" s="57">
        <v>0</v>
      </c>
      <c r="J33" s="53" t="s">
        <v>869</v>
      </c>
      <c r="K33" s="57">
        <v>0</v>
      </c>
      <c r="L33" s="53" t="s">
        <v>869</v>
      </c>
      <c r="M33" s="57">
        <v>0</v>
      </c>
      <c r="N33" s="53" t="s">
        <v>869</v>
      </c>
      <c r="O33" s="78">
        <f t="shared" si="2"/>
        <v>0</v>
      </c>
      <c r="P33" s="53" t="s">
        <v>869</v>
      </c>
      <c r="Q33" s="78">
        <f t="shared" si="3"/>
        <v>0</v>
      </c>
      <c r="R33" s="53" t="s">
        <v>869</v>
      </c>
      <c r="S33" s="78">
        <v>0</v>
      </c>
      <c r="T33" s="128"/>
    </row>
    <row r="34" spans="1:20" ht="57">
      <c r="A34" s="61" t="s">
        <v>124</v>
      </c>
      <c r="B34" s="62" t="s">
        <v>790</v>
      </c>
      <c r="C34" s="63" t="s">
        <v>769</v>
      </c>
      <c r="D34" s="57">
        <v>0</v>
      </c>
      <c r="E34" s="57">
        <v>0</v>
      </c>
      <c r="F34" s="53" t="s">
        <v>869</v>
      </c>
      <c r="G34" s="57">
        <v>0</v>
      </c>
      <c r="H34" s="53" t="s">
        <v>869</v>
      </c>
      <c r="I34" s="57">
        <v>0</v>
      </c>
      <c r="J34" s="53" t="s">
        <v>869</v>
      </c>
      <c r="K34" s="57">
        <v>0</v>
      </c>
      <c r="L34" s="53" t="s">
        <v>869</v>
      </c>
      <c r="M34" s="57">
        <v>0</v>
      </c>
      <c r="N34" s="53" t="s">
        <v>869</v>
      </c>
      <c r="O34" s="78">
        <f t="shared" si="2"/>
        <v>0</v>
      </c>
      <c r="P34" s="53" t="s">
        <v>869</v>
      </c>
      <c r="Q34" s="78">
        <f t="shared" si="3"/>
        <v>0</v>
      </c>
      <c r="R34" s="53" t="s">
        <v>869</v>
      </c>
      <c r="S34" s="78">
        <v>0</v>
      </c>
      <c r="T34" s="128"/>
    </row>
    <row r="35" spans="1:20" ht="42.75">
      <c r="A35" s="61" t="s">
        <v>791</v>
      </c>
      <c r="B35" s="62" t="s">
        <v>792</v>
      </c>
      <c r="C35" s="63" t="s">
        <v>769</v>
      </c>
      <c r="D35" s="57">
        <v>0</v>
      </c>
      <c r="E35" s="57">
        <v>0</v>
      </c>
      <c r="F35" s="53" t="s">
        <v>869</v>
      </c>
      <c r="G35" s="57">
        <v>0</v>
      </c>
      <c r="H35" s="53" t="s">
        <v>869</v>
      </c>
      <c r="I35" s="57">
        <v>0</v>
      </c>
      <c r="J35" s="53" t="s">
        <v>869</v>
      </c>
      <c r="K35" s="57">
        <v>0</v>
      </c>
      <c r="L35" s="53" t="s">
        <v>869</v>
      </c>
      <c r="M35" s="57">
        <v>0</v>
      </c>
      <c r="N35" s="53" t="s">
        <v>869</v>
      </c>
      <c r="O35" s="78">
        <f t="shared" si="2"/>
        <v>0</v>
      </c>
      <c r="P35" s="53" t="s">
        <v>869</v>
      </c>
      <c r="Q35" s="78">
        <f t="shared" si="3"/>
        <v>0</v>
      </c>
      <c r="R35" s="53" t="s">
        <v>869</v>
      </c>
      <c r="S35" s="78">
        <v>0</v>
      </c>
      <c r="T35" s="128"/>
    </row>
    <row r="36" spans="1:20" ht="128.25">
      <c r="A36" s="61" t="s">
        <v>791</v>
      </c>
      <c r="B36" s="62" t="s">
        <v>793</v>
      </c>
      <c r="C36" s="63" t="s">
        <v>769</v>
      </c>
      <c r="D36" s="57">
        <v>0</v>
      </c>
      <c r="E36" s="57">
        <v>0</v>
      </c>
      <c r="F36" s="53" t="s">
        <v>869</v>
      </c>
      <c r="G36" s="57">
        <v>0</v>
      </c>
      <c r="H36" s="53" t="s">
        <v>869</v>
      </c>
      <c r="I36" s="57">
        <v>0</v>
      </c>
      <c r="J36" s="53" t="s">
        <v>869</v>
      </c>
      <c r="K36" s="57">
        <v>0</v>
      </c>
      <c r="L36" s="53" t="s">
        <v>869</v>
      </c>
      <c r="M36" s="57">
        <v>0</v>
      </c>
      <c r="N36" s="53" t="s">
        <v>869</v>
      </c>
      <c r="O36" s="78">
        <f t="shared" si="2"/>
        <v>0</v>
      </c>
      <c r="P36" s="53" t="s">
        <v>869</v>
      </c>
      <c r="Q36" s="78">
        <f t="shared" si="3"/>
        <v>0</v>
      </c>
      <c r="R36" s="53" t="s">
        <v>869</v>
      </c>
      <c r="S36" s="78">
        <v>0</v>
      </c>
      <c r="T36" s="128"/>
    </row>
    <row r="37" spans="1:20" ht="114">
      <c r="A37" s="61" t="s">
        <v>791</v>
      </c>
      <c r="B37" s="62" t="s">
        <v>794</v>
      </c>
      <c r="C37" s="63" t="s">
        <v>769</v>
      </c>
      <c r="D37" s="57">
        <v>0</v>
      </c>
      <c r="E37" s="57">
        <v>0</v>
      </c>
      <c r="F37" s="53" t="s">
        <v>869</v>
      </c>
      <c r="G37" s="57">
        <v>0</v>
      </c>
      <c r="H37" s="53" t="s">
        <v>869</v>
      </c>
      <c r="I37" s="57">
        <v>0</v>
      </c>
      <c r="J37" s="53" t="s">
        <v>869</v>
      </c>
      <c r="K37" s="57">
        <v>0</v>
      </c>
      <c r="L37" s="53" t="s">
        <v>869</v>
      </c>
      <c r="M37" s="57">
        <v>0</v>
      </c>
      <c r="N37" s="53" t="s">
        <v>869</v>
      </c>
      <c r="O37" s="78">
        <f t="shared" si="2"/>
        <v>0</v>
      </c>
      <c r="P37" s="53" t="s">
        <v>869</v>
      </c>
      <c r="Q37" s="78">
        <f t="shared" si="3"/>
        <v>0</v>
      </c>
      <c r="R37" s="53" t="s">
        <v>869</v>
      </c>
      <c r="S37" s="78">
        <v>0</v>
      </c>
      <c r="T37" s="128"/>
    </row>
    <row r="38" spans="1:20" ht="128.25">
      <c r="A38" s="61" t="s">
        <v>791</v>
      </c>
      <c r="B38" s="62" t="s">
        <v>795</v>
      </c>
      <c r="C38" s="63" t="s">
        <v>769</v>
      </c>
      <c r="D38" s="57">
        <v>0</v>
      </c>
      <c r="E38" s="57">
        <v>0</v>
      </c>
      <c r="F38" s="53" t="s">
        <v>869</v>
      </c>
      <c r="G38" s="57">
        <v>0</v>
      </c>
      <c r="H38" s="53" t="s">
        <v>869</v>
      </c>
      <c r="I38" s="57">
        <v>0</v>
      </c>
      <c r="J38" s="53" t="s">
        <v>869</v>
      </c>
      <c r="K38" s="57">
        <v>0</v>
      </c>
      <c r="L38" s="53" t="s">
        <v>869</v>
      </c>
      <c r="M38" s="57">
        <v>0</v>
      </c>
      <c r="N38" s="53" t="s">
        <v>869</v>
      </c>
      <c r="O38" s="78">
        <f t="shared" si="2"/>
        <v>0</v>
      </c>
      <c r="P38" s="53" t="s">
        <v>869</v>
      </c>
      <c r="Q38" s="78">
        <f t="shared" si="3"/>
        <v>0</v>
      </c>
      <c r="R38" s="53" t="s">
        <v>869</v>
      </c>
      <c r="S38" s="78">
        <v>0</v>
      </c>
      <c r="T38" s="128"/>
    </row>
    <row r="39" spans="1:20" ht="42.75">
      <c r="A39" s="61" t="s">
        <v>796</v>
      </c>
      <c r="B39" s="62" t="s">
        <v>792</v>
      </c>
      <c r="C39" s="63" t="s">
        <v>769</v>
      </c>
      <c r="D39" s="57">
        <v>0</v>
      </c>
      <c r="E39" s="57">
        <v>0</v>
      </c>
      <c r="F39" s="53" t="s">
        <v>869</v>
      </c>
      <c r="G39" s="57">
        <v>0</v>
      </c>
      <c r="H39" s="53" t="s">
        <v>869</v>
      </c>
      <c r="I39" s="57">
        <v>0</v>
      </c>
      <c r="J39" s="53" t="s">
        <v>869</v>
      </c>
      <c r="K39" s="57">
        <v>0</v>
      </c>
      <c r="L39" s="53" t="s">
        <v>869</v>
      </c>
      <c r="M39" s="57">
        <v>0</v>
      </c>
      <c r="N39" s="53" t="s">
        <v>869</v>
      </c>
      <c r="O39" s="78">
        <f t="shared" si="2"/>
        <v>0</v>
      </c>
      <c r="P39" s="53" t="s">
        <v>869</v>
      </c>
      <c r="Q39" s="78">
        <f t="shared" si="3"/>
        <v>0</v>
      </c>
      <c r="R39" s="53" t="s">
        <v>869</v>
      </c>
      <c r="S39" s="78">
        <v>0</v>
      </c>
      <c r="T39" s="128"/>
    </row>
    <row r="40" spans="1:20" ht="128.25">
      <c r="A40" s="61" t="s">
        <v>796</v>
      </c>
      <c r="B40" s="62" t="s">
        <v>793</v>
      </c>
      <c r="C40" s="63" t="s">
        <v>769</v>
      </c>
      <c r="D40" s="57">
        <v>0</v>
      </c>
      <c r="E40" s="57">
        <v>0</v>
      </c>
      <c r="F40" s="53" t="s">
        <v>869</v>
      </c>
      <c r="G40" s="57">
        <v>0</v>
      </c>
      <c r="H40" s="53" t="s">
        <v>869</v>
      </c>
      <c r="I40" s="57">
        <v>0</v>
      </c>
      <c r="J40" s="53" t="s">
        <v>869</v>
      </c>
      <c r="K40" s="57">
        <v>0</v>
      </c>
      <c r="L40" s="53" t="s">
        <v>869</v>
      </c>
      <c r="M40" s="57">
        <v>0</v>
      </c>
      <c r="N40" s="53" t="s">
        <v>869</v>
      </c>
      <c r="O40" s="78">
        <f t="shared" si="2"/>
        <v>0</v>
      </c>
      <c r="P40" s="53" t="s">
        <v>869</v>
      </c>
      <c r="Q40" s="78">
        <f t="shared" si="3"/>
        <v>0</v>
      </c>
      <c r="R40" s="53" t="s">
        <v>869</v>
      </c>
      <c r="S40" s="78">
        <v>0</v>
      </c>
      <c r="T40" s="128"/>
    </row>
    <row r="41" spans="1:20" ht="114">
      <c r="A41" s="61" t="s">
        <v>796</v>
      </c>
      <c r="B41" s="62" t="s">
        <v>794</v>
      </c>
      <c r="C41" s="63" t="s">
        <v>769</v>
      </c>
      <c r="D41" s="57">
        <v>0</v>
      </c>
      <c r="E41" s="57">
        <v>0</v>
      </c>
      <c r="F41" s="53" t="s">
        <v>869</v>
      </c>
      <c r="G41" s="57">
        <v>0</v>
      </c>
      <c r="H41" s="53" t="s">
        <v>869</v>
      </c>
      <c r="I41" s="57">
        <v>0</v>
      </c>
      <c r="J41" s="53" t="s">
        <v>869</v>
      </c>
      <c r="K41" s="57">
        <v>0</v>
      </c>
      <c r="L41" s="53" t="s">
        <v>869</v>
      </c>
      <c r="M41" s="57">
        <v>0</v>
      </c>
      <c r="N41" s="53" t="s">
        <v>869</v>
      </c>
      <c r="O41" s="78">
        <f t="shared" si="2"/>
        <v>0</v>
      </c>
      <c r="P41" s="53" t="s">
        <v>869</v>
      </c>
      <c r="Q41" s="78">
        <f t="shared" si="3"/>
        <v>0</v>
      </c>
      <c r="R41" s="53" t="s">
        <v>869</v>
      </c>
      <c r="S41" s="78">
        <v>0</v>
      </c>
      <c r="T41" s="128"/>
    </row>
    <row r="42" spans="1:20" ht="128.25">
      <c r="A42" s="61" t="s">
        <v>796</v>
      </c>
      <c r="B42" s="62" t="s">
        <v>797</v>
      </c>
      <c r="C42" s="63" t="s">
        <v>769</v>
      </c>
      <c r="D42" s="57">
        <v>0</v>
      </c>
      <c r="E42" s="57">
        <v>0</v>
      </c>
      <c r="F42" s="53" t="s">
        <v>869</v>
      </c>
      <c r="G42" s="57">
        <v>0</v>
      </c>
      <c r="H42" s="53" t="s">
        <v>869</v>
      </c>
      <c r="I42" s="57">
        <v>0</v>
      </c>
      <c r="J42" s="53" t="s">
        <v>869</v>
      </c>
      <c r="K42" s="57">
        <v>0</v>
      </c>
      <c r="L42" s="53" t="s">
        <v>869</v>
      </c>
      <c r="M42" s="57">
        <v>0</v>
      </c>
      <c r="N42" s="53" t="s">
        <v>869</v>
      </c>
      <c r="O42" s="78">
        <f t="shared" si="2"/>
        <v>0</v>
      </c>
      <c r="P42" s="53" t="s">
        <v>869</v>
      </c>
      <c r="Q42" s="78">
        <f t="shared" si="3"/>
        <v>0</v>
      </c>
      <c r="R42" s="53" t="s">
        <v>869</v>
      </c>
      <c r="S42" s="78">
        <v>0</v>
      </c>
      <c r="T42" s="128"/>
    </row>
    <row r="43" spans="1:20" ht="114">
      <c r="A43" s="61" t="s">
        <v>798</v>
      </c>
      <c r="B43" s="62" t="s">
        <v>799</v>
      </c>
      <c r="C43" s="63" t="s">
        <v>769</v>
      </c>
      <c r="D43" s="57">
        <v>0</v>
      </c>
      <c r="E43" s="57">
        <v>0</v>
      </c>
      <c r="F43" s="53" t="s">
        <v>869</v>
      </c>
      <c r="G43" s="57">
        <v>0</v>
      </c>
      <c r="H43" s="53" t="s">
        <v>869</v>
      </c>
      <c r="I43" s="57">
        <v>0</v>
      </c>
      <c r="J43" s="53" t="s">
        <v>869</v>
      </c>
      <c r="K43" s="57">
        <v>0</v>
      </c>
      <c r="L43" s="53" t="s">
        <v>869</v>
      </c>
      <c r="M43" s="57">
        <v>0</v>
      </c>
      <c r="N43" s="53" t="s">
        <v>869</v>
      </c>
      <c r="O43" s="78">
        <f t="shared" si="2"/>
        <v>0</v>
      </c>
      <c r="P43" s="53" t="s">
        <v>869</v>
      </c>
      <c r="Q43" s="78">
        <f t="shared" si="3"/>
        <v>0</v>
      </c>
      <c r="R43" s="53" t="s">
        <v>869</v>
      </c>
      <c r="S43" s="78">
        <v>0</v>
      </c>
      <c r="T43" s="128"/>
    </row>
    <row r="44" spans="1:20" ht="99.75">
      <c r="A44" s="61" t="s">
        <v>800</v>
      </c>
      <c r="B44" s="62" t="s">
        <v>801</v>
      </c>
      <c r="C44" s="63" t="s">
        <v>769</v>
      </c>
      <c r="D44" s="57">
        <v>0</v>
      </c>
      <c r="E44" s="57">
        <v>0</v>
      </c>
      <c r="F44" s="53" t="s">
        <v>869</v>
      </c>
      <c r="G44" s="57">
        <v>0</v>
      </c>
      <c r="H44" s="53" t="s">
        <v>869</v>
      </c>
      <c r="I44" s="57">
        <v>0</v>
      </c>
      <c r="J44" s="53" t="s">
        <v>869</v>
      </c>
      <c r="K44" s="57">
        <v>0</v>
      </c>
      <c r="L44" s="53" t="s">
        <v>869</v>
      </c>
      <c r="M44" s="57">
        <v>0</v>
      </c>
      <c r="N44" s="53" t="s">
        <v>869</v>
      </c>
      <c r="O44" s="78">
        <f t="shared" si="2"/>
        <v>0</v>
      </c>
      <c r="P44" s="53" t="s">
        <v>869</v>
      </c>
      <c r="Q44" s="78">
        <f t="shared" si="3"/>
        <v>0</v>
      </c>
      <c r="R44" s="53" t="s">
        <v>869</v>
      </c>
      <c r="S44" s="78">
        <v>0</v>
      </c>
      <c r="T44" s="128"/>
    </row>
    <row r="45" spans="1:20" ht="114">
      <c r="A45" s="61" t="s">
        <v>802</v>
      </c>
      <c r="B45" s="62" t="s">
        <v>803</v>
      </c>
      <c r="C45" s="63" t="s">
        <v>769</v>
      </c>
      <c r="D45" s="57">
        <v>0</v>
      </c>
      <c r="E45" s="57">
        <v>0</v>
      </c>
      <c r="F45" s="53" t="s">
        <v>869</v>
      </c>
      <c r="G45" s="57">
        <v>0</v>
      </c>
      <c r="H45" s="53" t="s">
        <v>869</v>
      </c>
      <c r="I45" s="57">
        <v>0</v>
      </c>
      <c r="J45" s="53" t="s">
        <v>869</v>
      </c>
      <c r="K45" s="57">
        <v>0</v>
      </c>
      <c r="L45" s="53" t="s">
        <v>869</v>
      </c>
      <c r="M45" s="57">
        <v>0</v>
      </c>
      <c r="N45" s="53" t="s">
        <v>869</v>
      </c>
      <c r="O45" s="78">
        <f t="shared" si="2"/>
        <v>0</v>
      </c>
      <c r="P45" s="53" t="s">
        <v>869</v>
      </c>
      <c r="Q45" s="78">
        <f t="shared" si="3"/>
        <v>0</v>
      </c>
      <c r="R45" s="53" t="s">
        <v>869</v>
      </c>
      <c r="S45" s="78">
        <v>0</v>
      </c>
      <c r="T45" s="128"/>
    </row>
    <row r="46" spans="1:20" ht="42.75">
      <c r="A46" s="61" t="s">
        <v>126</v>
      </c>
      <c r="B46" s="62" t="s">
        <v>804</v>
      </c>
      <c r="C46" s="63" t="s">
        <v>769</v>
      </c>
      <c r="D46" s="58">
        <f>D47+D51+D55</f>
        <v>0.317</v>
      </c>
      <c r="E46" s="57">
        <f>E47+E51+E55</f>
        <v>2.4660000000000002</v>
      </c>
      <c r="F46" s="53" t="s">
        <v>869</v>
      </c>
      <c r="G46" s="57">
        <v>0</v>
      </c>
      <c r="H46" s="53" t="s">
        <v>869</v>
      </c>
      <c r="I46" s="57">
        <f t="shared" ref="I46" si="11">I47+I51+I55</f>
        <v>2.4660000000000002</v>
      </c>
      <c r="J46" s="53" t="s">
        <v>869</v>
      </c>
      <c r="K46" s="57">
        <f t="shared" ref="K46" si="12">K47+K51+K55</f>
        <v>2.4660000000000002</v>
      </c>
      <c r="L46" s="53" t="s">
        <v>869</v>
      </c>
      <c r="M46" s="57">
        <f>M47+M51+M55</f>
        <v>1.694</v>
      </c>
      <c r="N46" s="53" t="s">
        <v>869</v>
      </c>
      <c r="O46" s="78">
        <f t="shared" si="2"/>
        <v>0.77200000000000024</v>
      </c>
      <c r="P46" s="53" t="s">
        <v>869</v>
      </c>
      <c r="Q46" s="78">
        <f t="shared" si="3"/>
        <v>-0.77200000000000024</v>
      </c>
      <c r="R46" s="53" t="s">
        <v>869</v>
      </c>
      <c r="S46" s="78">
        <v>0</v>
      </c>
      <c r="T46" s="128"/>
    </row>
    <row r="47" spans="1:20" ht="71.25">
      <c r="A47" s="61" t="s">
        <v>535</v>
      </c>
      <c r="B47" s="62" t="s">
        <v>805</v>
      </c>
      <c r="C47" s="63" t="s">
        <v>769</v>
      </c>
      <c r="D47" s="58">
        <f>D48</f>
        <v>4.2000000000000003E-2</v>
      </c>
      <c r="E47" s="57">
        <f t="shared" ref="E47:E48" si="13">E48</f>
        <v>0.35</v>
      </c>
      <c r="F47" s="53" t="s">
        <v>869</v>
      </c>
      <c r="G47" s="57">
        <v>0</v>
      </c>
      <c r="H47" s="53" t="s">
        <v>869</v>
      </c>
      <c r="I47" s="57">
        <f t="shared" ref="I47:I48" si="14">I48</f>
        <v>0.35</v>
      </c>
      <c r="J47" s="53" t="s">
        <v>869</v>
      </c>
      <c r="K47" s="57">
        <f t="shared" ref="K47:K48" si="15">K48</f>
        <v>0.35</v>
      </c>
      <c r="L47" s="53" t="s">
        <v>869</v>
      </c>
      <c r="M47" s="57">
        <f t="shared" ref="M47:M48" si="16">M48</f>
        <v>0.40500000000000003</v>
      </c>
      <c r="N47" s="53" t="s">
        <v>869</v>
      </c>
      <c r="O47" s="78">
        <f t="shared" si="2"/>
        <v>-5.5000000000000049E-2</v>
      </c>
      <c r="P47" s="53" t="s">
        <v>869</v>
      </c>
      <c r="Q47" s="78">
        <f t="shared" si="3"/>
        <v>5.5000000000000049E-2</v>
      </c>
      <c r="R47" s="53" t="s">
        <v>869</v>
      </c>
      <c r="S47" s="78">
        <v>0</v>
      </c>
      <c r="T47" s="128"/>
    </row>
    <row r="48" spans="1:20" ht="42.75">
      <c r="A48" s="61" t="s">
        <v>537</v>
      </c>
      <c r="B48" s="62" t="s">
        <v>806</v>
      </c>
      <c r="C48" s="63" t="s">
        <v>769</v>
      </c>
      <c r="D48" s="58">
        <f>D49</f>
        <v>4.2000000000000003E-2</v>
      </c>
      <c r="E48" s="57">
        <f t="shared" si="13"/>
        <v>0.35</v>
      </c>
      <c r="F48" s="53" t="s">
        <v>869</v>
      </c>
      <c r="G48" s="57">
        <v>0</v>
      </c>
      <c r="H48" s="53" t="s">
        <v>869</v>
      </c>
      <c r="I48" s="57">
        <f t="shared" si="14"/>
        <v>0.35</v>
      </c>
      <c r="J48" s="53" t="s">
        <v>869</v>
      </c>
      <c r="K48" s="57">
        <f t="shared" si="15"/>
        <v>0.35</v>
      </c>
      <c r="L48" s="53" t="s">
        <v>869</v>
      </c>
      <c r="M48" s="57">
        <f t="shared" si="16"/>
        <v>0.40500000000000003</v>
      </c>
      <c r="N48" s="53" t="s">
        <v>869</v>
      </c>
      <c r="O48" s="78">
        <f t="shared" si="2"/>
        <v>-5.5000000000000049E-2</v>
      </c>
      <c r="P48" s="53" t="s">
        <v>869</v>
      </c>
      <c r="Q48" s="78">
        <f t="shared" si="3"/>
        <v>5.5000000000000049E-2</v>
      </c>
      <c r="R48" s="53" t="s">
        <v>869</v>
      </c>
      <c r="S48" s="78">
        <v>0</v>
      </c>
      <c r="T48" s="128"/>
    </row>
    <row r="49" spans="1:20" ht="105">
      <c r="A49" s="67" t="s">
        <v>537</v>
      </c>
      <c r="B49" s="68" t="s">
        <v>807</v>
      </c>
      <c r="C49" s="69" t="s">
        <v>808</v>
      </c>
      <c r="D49" s="30">
        <v>4.2000000000000003E-2</v>
      </c>
      <c r="E49" s="70">
        <v>0.35</v>
      </c>
      <c r="F49" s="97" t="s">
        <v>869</v>
      </c>
      <c r="G49" s="70">
        <v>0</v>
      </c>
      <c r="H49" s="97" t="s">
        <v>869</v>
      </c>
      <c r="I49" s="70">
        <v>0.35</v>
      </c>
      <c r="J49" s="97" t="s">
        <v>869</v>
      </c>
      <c r="K49" s="70">
        <v>0.35</v>
      </c>
      <c r="L49" s="97" t="s">
        <v>869</v>
      </c>
      <c r="M49" s="70">
        <v>0.40500000000000003</v>
      </c>
      <c r="N49" s="97" t="s">
        <v>869</v>
      </c>
      <c r="O49" s="77">
        <f t="shared" si="2"/>
        <v>-5.5000000000000049E-2</v>
      </c>
      <c r="P49" s="97" t="s">
        <v>869</v>
      </c>
      <c r="Q49" s="77">
        <f t="shared" si="3"/>
        <v>5.5000000000000049E-2</v>
      </c>
      <c r="R49" s="97" t="s">
        <v>869</v>
      </c>
      <c r="S49" s="78">
        <v>0</v>
      </c>
      <c r="T49" s="128"/>
    </row>
    <row r="50" spans="1:20" ht="71.25">
      <c r="A50" s="61" t="s">
        <v>542</v>
      </c>
      <c r="B50" s="62" t="s">
        <v>809</v>
      </c>
      <c r="C50" s="63" t="s">
        <v>769</v>
      </c>
      <c r="D50" s="57">
        <v>0</v>
      </c>
      <c r="E50" s="57">
        <v>0</v>
      </c>
      <c r="F50" s="53" t="s">
        <v>869</v>
      </c>
      <c r="G50" s="57">
        <v>0</v>
      </c>
      <c r="H50" s="53" t="s">
        <v>869</v>
      </c>
      <c r="I50" s="57">
        <v>0</v>
      </c>
      <c r="J50" s="53" t="s">
        <v>869</v>
      </c>
      <c r="K50" s="57">
        <v>0</v>
      </c>
      <c r="L50" s="53" t="s">
        <v>869</v>
      </c>
      <c r="M50" s="57">
        <v>0</v>
      </c>
      <c r="N50" s="53" t="s">
        <v>869</v>
      </c>
      <c r="O50" s="78">
        <f t="shared" si="2"/>
        <v>0</v>
      </c>
      <c r="P50" s="53" t="s">
        <v>869</v>
      </c>
      <c r="Q50" s="78">
        <f t="shared" si="3"/>
        <v>0</v>
      </c>
      <c r="R50" s="53" t="s">
        <v>869</v>
      </c>
      <c r="S50" s="78">
        <v>0</v>
      </c>
      <c r="T50" s="128"/>
    </row>
    <row r="51" spans="1:20" ht="57">
      <c r="A51" s="61" t="s">
        <v>550</v>
      </c>
      <c r="B51" s="62" t="s">
        <v>810</v>
      </c>
      <c r="C51" s="63" t="s">
        <v>769</v>
      </c>
      <c r="D51" s="58">
        <f>D52</f>
        <v>0.23300000000000001</v>
      </c>
      <c r="E51" s="57">
        <f t="shared" ref="E51:E52" si="17">E52</f>
        <v>1.7829999999999999</v>
      </c>
      <c r="F51" s="53" t="s">
        <v>869</v>
      </c>
      <c r="G51" s="57">
        <v>0</v>
      </c>
      <c r="H51" s="53" t="s">
        <v>869</v>
      </c>
      <c r="I51" s="57">
        <f t="shared" ref="I51:I52" si="18">I52</f>
        <v>1.7829999999999999</v>
      </c>
      <c r="J51" s="53" t="s">
        <v>869</v>
      </c>
      <c r="K51" s="57">
        <f t="shared" ref="K51:K52" si="19">K52</f>
        <v>1.7829999999999999</v>
      </c>
      <c r="L51" s="53" t="s">
        <v>869</v>
      </c>
      <c r="M51" s="57">
        <f t="shared" ref="M51" si="20">M52</f>
        <v>1.099</v>
      </c>
      <c r="N51" s="53" t="s">
        <v>869</v>
      </c>
      <c r="O51" s="78">
        <f t="shared" si="2"/>
        <v>0.68399999999999994</v>
      </c>
      <c r="P51" s="53" t="s">
        <v>869</v>
      </c>
      <c r="Q51" s="78">
        <f t="shared" si="3"/>
        <v>-0.68399999999999994</v>
      </c>
      <c r="R51" s="53" t="s">
        <v>869</v>
      </c>
      <c r="S51" s="78">
        <v>0</v>
      </c>
      <c r="T51" s="128"/>
    </row>
    <row r="52" spans="1:20" ht="42.75">
      <c r="A52" s="61" t="s">
        <v>811</v>
      </c>
      <c r="B52" s="62" t="s">
        <v>812</v>
      </c>
      <c r="C52" s="63" t="s">
        <v>769</v>
      </c>
      <c r="D52" s="58">
        <f>D53</f>
        <v>0.23300000000000001</v>
      </c>
      <c r="E52" s="57">
        <f t="shared" si="17"/>
        <v>1.7829999999999999</v>
      </c>
      <c r="F52" s="53" t="s">
        <v>869</v>
      </c>
      <c r="G52" s="57">
        <v>0</v>
      </c>
      <c r="H52" s="53" t="s">
        <v>869</v>
      </c>
      <c r="I52" s="57">
        <f t="shared" si="18"/>
        <v>1.7829999999999999</v>
      </c>
      <c r="J52" s="53" t="s">
        <v>869</v>
      </c>
      <c r="K52" s="57">
        <f t="shared" si="19"/>
        <v>1.7829999999999999</v>
      </c>
      <c r="L52" s="53" t="s">
        <v>869</v>
      </c>
      <c r="M52" s="57">
        <f>M53</f>
        <v>1.099</v>
      </c>
      <c r="N52" s="53" t="s">
        <v>869</v>
      </c>
      <c r="O52" s="78">
        <f t="shared" si="2"/>
        <v>0.68399999999999994</v>
      </c>
      <c r="P52" s="53" t="s">
        <v>869</v>
      </c>
      <c r="Q52" s="78">
        <f t="shared" si="3"/>
        <v>-0.68399999999999994</v>
      </c>
      <c r="R52" s="53" t="s">
        <v>869</v>
      </c>
      <c r="S52" s="78">
        <v>0</v>
      </c>
      <c r="T52" s="128"/>
    </row>
    <row r="53" spans="1:20" ht="75">
      <c r="A53" s="71" t="s">
        <v>811</v>
      </c>
      <c r="B53" s="68" t="s">
        <v>813</v>
      </c>
      <c r="C53" s="72" t="s">
        <v>814</v>
      </c>
      <c r="D53" s="30">
        <v>0.23300000000000001</v>
      </c>
      <c r="E53" s="70">
        <v>1.7829999999999999</v>
      </c>
      <c r="F53" s="97" t="s">
        <v>869</v>
      </c>
      <c r="G53" s="70">
        <v>0</v>
      </c>
      <c r="H53" s="97" t="s">
        <v>869</v>
      </c>
      <c r="I53" s="70">
        <v>1.7829999999999999</v>
      </c>
      <c r="J53" s="97" t="s">
        <v>869</v>
      </c>
      <c r="K53" s="70">
        <v>1.7829999999999999</v>
      </c>
      <c r="L53" s="97" t="s">
        <v>869</v>
      </c>
      <c r="M53" s="70">
        <v>1.099</v>
      </c>
      <c r="N53" s="97" t="s">
        <v>869</v>
      </c>
      <c r="O53" s="77">
        <f t="shared" si="2"/>
        <v>0.68399999999999994</v>
      </c>
      <c r="P53" s="97" t="s">
        <v>869</v>
      </c>
      <c r="Q53" s="77">
        <f t="shared" si="3"/>
        <v>-0.68399999999999994</v>
      </c>
      <c r="R53" s="97" t="s">
        <v>869</v>
      </c>
      <c r="S53" s="78">
        <v>0</v>
      </c>
      <c r="T53" s="128"/>
    </row>
    <row r="54" spans="1:20" ht="57">
      <c r="A54" s="61" t="s">
        <v>815</v>
      </c>
      <c r="B54" s="62" t="s">
        <v>816</v>
      </c>
      <c r="C54" s="63" t="s">
        <v>769</v>
      </c>
      <c r="D54" s="57">
        <v>0</v>
      </c>
      <c r="E54" s="57">
        <v>0</v>
      </c>
      <c r="F54" s="53" t="s">
        <v>869</v>
      </c>
      <c r="G54" s="57">
        <v>0</v>
      </c>
      <c r="H54" s="53" t="s">
        <v>869</v>
      </c>
      <c r="I54" s="57">
        <v>0</v>
      </c>
      <c r="J54" s="53" t="s">
        <v>869</v>
      </c>
      <c r="K54" s="57">
        <v>0</v>
      </c>
      <c r="L54" s="53" t="s">
        <v>869</v>
      </c>
      <c r="M54" s="57">
        <v>0</v>
      </c>
      <c r="N54" s="53" t="s">
        <v>869</v>
      </c>
      <c r="O54" s="78">
        <f t="shared" si="2"/>
        <v>0</v>
      </c>
      <c r="P54" s="53" t="s">
        <v>869</v>
      </c>
      <c r="Q54" s="78">
        <f t="shared" si="3"/>
        <v>0</v>
      </c>
      <c r="R54" s="53" t="s">
        <v>869</v>
      </c>
      <c r="S54" s="78">
        <v>0</v>
      </c>
      <c r="T54" s="128"/>
    </row>
    <row r="55" spans="1:20" ht="42.75">
      <c r="A55" s="61" t="s">
        <v>552</v>
      </c>
      <c r="B55" s="62" t="s">
        <v>817</v>
      </c>
      <c r="C55" s="63" t="s">
        <v>769</v>
      </c>
      <c r="D55" s="58">
        <f>D57</f>
        <v>4.2000000000000003E-2</v>
      </c>
      <c r="E55" s="57">
        <f t="shared" ref="E55" si="21">E57</f>
        <v>0.33300000000000002</v>
      </c>
      <c r="F55" s="53" t="s">
        <v>869</v>
      </c>
      <c r="G55" s="57">
        <v>0</v>
      </c>
      <c r="H55" s="53" t="s">
        <v>869</v>
      </c>
      <c r="I55" s="57">
        <f t="shared" ref="I55" si="22">I57</f>
        <v>0.33300000000000002</v>
      </c>
      <c r="J55" s="53" t="s">
        <v>869</v>
      </c>
      <c r="K55" s="57">
        <f t="shared" ref="K55" si="23">K57</f>
        <v>0.33300000000000002</v>
      </c>
      <c r="L55" s="53" t="s">
        <v>869</v>
      </c>
      <c r="M55" s="57">
        <f t="shared" ref="M55" si="24">M57</f>
        <v>0.19</v>
      </c>
      <c r="N55" s="53" t="s">
        <v>869</v>
      </c>
      <c r="O55" s="78">
        <f t="shared" si="2"/>
        <v>0.14300000000000002</v>
      </c>
      <c r="P55" s="53" t="s">
        <v>869</v>
      </c>
      <c r="Q55" s="78">
        <f t="shared" si="3"/>
        <v>-0.14300000000000002</v>
      </c>
      <c r="R55" s="53" t="s">
        <v>869</v>
      </c>
      <c r="S55" s="78">
        <v>0</v>
      </c>
      <c r="T55" s="128"/>
    </row>
    <row r="56" spans="1:20" ht="42.75">
      <c r="A56" s="61" t="s">
        <v>554</v>
      </c>
      <c r="B56" s="62" t="s">
        <v>818</v>
      </c>
      <c r="C56" s="63" t="s">
        <v>769</v>
      </c>
      <c r="D56" s="57">
        <v>0</v>
      </c>
      <c r="E56" s="57">
        <v>0</v>
      </c>
      <c r="F56" s="53" t="s">
        <v>869</v>
      </c>
      <c r="G56" s="57">
        <v>0</v>
      </c>
      <c r="H56" s="53" t="s">
        <v>869</v>
      </c>
      <c r="I56" s="57">
        <v>0</v>
      </c>
      <c r="J56" s="53" t="s">
        <v>869</v>
      </c>
      <c r="K56" s="57">
        <v>0</v>
      </c>
      <c r="L56" s="53" t="s">
        <v>869</v>
      </c>
      <c r="M56" s="57">
        <v>0</v>
      </c>
      <c r="N56" s="53" t="s">
        <v>869</v>
      </c>
      <c r="O56" s="78">
        <f t="shared" si="2"/>
        <v>0</v>
      </c>
      <c r="P56" s="53" t="s">
        <v>869</v>
      </c>
      <c r="Q56" s="78">
        <f t="shared" si="3"/>
        <v>0</v>
      </c>
      <c r="R56" s="53" t="s">
        <v>869</v>
      </c>
      <c r="S56" s="78">
        <v>0</v>
      </c>
      <c r="T56" s="128"/>
    </row>
    <row r="57" spans="1:20" ht="42.75">
      <c r="A57" s="61" t="s">
        <v>558</v>
      </c>
      <c r="B57" s="62" t="s">
        <v>819</v>
      </c>
      <c r="C57" s="63" t="s">
        <v>769</v>
      </c>
      <c r="D57" s="58">
        <f>D58</f>
        <v>4.2000000000000003E-2</v>
      </c>
      <c r="E57" s="57">
        <f t="shared" ref="E57" si="25">E58</f>
        <v>0.33300000000000002</v>
      </c>
      <c r="F57" s="53" t="s">
        <v>869</v>
      </c>
      <c r="G57" s="57">
        <v>0</v>
      </c>
      <c r="H57" s="53" t="s">
        <v>869</v>
      </c>
      <c r="I57" s="57">
        <f t="shared" ref="I57" si="26">I58</f>
        <v>0.33300000000000002</v>
      </c>
      <c r="J57" s="53" t="s">
        <v>869</v>
      </c>
      <c r="K57" s="57">
        <f t="shared" ref="K57" si="27">K58</f>
        <v>0.33300000000000002</v>
      </c>
      <c r="L57" s="53" t="s">
        <v>869</v>
      </c>
      <c r="M57" s="57">
        <f t="shared" ref="M57" si="28">M58</f>
        <v>0.19</v>
      </c>
      <c r="N57" s="53" t="s">
        <v>869</v>
      </c>
      <c r="O57" s="78">
        <f t="shared" si="2"/>
        <v>0.14300000000000002</v>
      </c>
      <c r="P57" s="53" t="s">
        <v>869</v>
      </c>
      <c r="Q57" s="78">
        <f t="shared" si="3"/>
        <v>-0.14300000000000002</v>
      </c>
      <c r="R57" s="53" t="s">
        <v>869</v>
      </c>
      <c r="S57" s="78">
        <v>0</v>
      </c>
      <c r="T57" s="128"/>
    </row>
    <row r="58" spans="1:20">
      <c r="A58" s="71" t="s">
        <v>558</v>
      </c>
      <c r="B58" s="68" t="s">
        <v>820</v>
      </c>
      <c r="C58" s="69" t="s">
        <v>821</v>
      </c>
      <c r="D58" s="30">
        <v>4.2000000000000003E-2</v>
      </c>
      <c r="E58" s="70">
        <v>0.33300000000000002</v>
      </c>
      <c r="F58" s="97" t="s">
        <v>869</v>
      </c>
      <c r="G58" s="70">
        <v>0</v>
      </c>
      <c r="H58" s="97" t="s">
        <v>869</v>
      </c>
      <c r="I58" s="70">
        <v>0.33300000000000002</v>
      </c>
      <c r="J58" s="97" t="s">
        <v>869</v>
      </c>
      <c r="K58" s="70">
        <v>0.33300000000000002</v>
      </c>
      <c r="L58" s="97" t="s">
        <v>869</v>
      </c>
      <c r="M58" s="70">
        <v>0.19</v>
      </c>
      <c r="N58" s="97" t="s">
        <v>869</v>
      </c>
      <c r="O58" s="77">
        <f t="shared" si="2"/>
        <v>0.14300000000000002</v>
      </c>
      <c r="P58" s="97" t="s">
        <v>869</v>
      </c>
      <c r="Q58" s="77">
        <f t="shared" si="3"/>
        <v>-0.14300000000000002</v>
      </c>
      <c r="R58" s="97" t="s">
        <v>869</v>
      </c>
      <c r="S58" s="78">
        <v>0</v>
      </c>
      <c r="T58" s="128"/>
    </row>
    <row r="59" spans="1:20" ht="42.75">
      <c r="A59" s="61" t="s">
        <v>559</v>
      </c>
      <c r="B59" s="62" t="s">
        <v>822</v>
      </c>
      <c r="C59" s="63" t="s">
        <v>769</v>
      </c>
      <c r="D59" s="57">
        <v>0</v>
      </c>
      <c r="E59" s="57">
        <v>0</v>
      </c>
      <c r="F59" s="53" t="s">
        <v>869</v>
      </c>
      <c r="G59" s="57">
        <v>0</v>
      </c>
      <c r="H59" s="53" t="s">
        <v>869</v>
      </c>
      <c r="I59" s="57">
        <v>0</v>
      </c>
      <c r="J59" s="53" t="s">
        <v>869</v>
      </c>
      <c r="K59" s="57">
        <v>0</v>
      </c>
      <c r="L59" s="53" t="s">
        <v>869</v>
      </c>
      <c r="M59" s="57">
        <v>0</v>
      </c>
      <c r="N59" s="53" t="s">
        <v>869</v>
      </c>
      <c r="O59" s="78">
        <f t="shared" si="2"/>
        <v>0</v>
      </c>
      <c r="P59" s="53" t="s">
        <v>869</v>
      </c>
      <c r="Q59" s="78">
        <f t="shared" si="3"/>
        <v>0</v>
      </c>
      <c r="R59" s="53" t="s">
        <v>869</v>
      </c>
      <c r="S59" s="78">
        <v>0</v>
      </c>
      <c r="T59" s="128"/>
    </row>
    <row r="60" spans="1:20" ht="42.75">
      <c r="A60" s="61" t="s">
        <v>560</v>
      </c>
      <c r="B60" s="62" t="s">
        <v>823</v>
      </c>
      <c r="C60" s="63" t="s">
        <v>769</v>
      </c>
      <c r="D60" s="57">
        <v>0</v>
      </c>
      <c r="E60" s="57">
        <v>0</v>
      </c>
      <c r="F60" s="53" t="s">
        <v>869</v>
      </c>
      <c r="G60" s="57">
        <v>0</v>
      </c>
      <c r="H60" s="53" t="s">
        <v>869</v>
      </c>
      <c r="I60" s="57">
        <v>0</v>
      </c>
      <c r="J60" s="53" t="s">
        <v>869</v>
      </c>
      <c r="K60" s="57">
        <v>0</v>
      </c>
      <c r="L60" s="53" t="s">
        <v>869</v>
      </c>
      <c r="M60" s="57">
        <v>0</v>
      </c>
      <c r="N60" s="53" t="s">
        <v>869</v>
      </c>
      <c r="O60" s="78">
        <f t="shared" si="2"/>
        <v>0</v>
      </c>
      <c r="P60" s="53" t="s">
        <v>869</v>
      </c>
      <c r="Q60" s="78">
        <f t="shared" si="3"/>
        <v>0</v>
      </c>
      <c r="R60" s="53" t="s">
        <v>869</v>
      </c>
      <c r="S60" s="78">
        <v>0</v>
      </c>
      <c r="T60" s="128"/>
    </row>
    <row r="61" spans="1:20" ht="57">
      <c r="A61" s="61" t="s">
        <v>561</v>
      </c>
      <c r="B61" s="62" t="s">
        <v>824</v>
      </c>
      <c r="C61" s="63" t="s">
        <v>769</v>
      </c>
      <c r="D61" s="57">
        <v>0</v>
      </c>
      <c r="E61" s="57">
        <v>0</v>
      </c>
      <c r="F61" s="53" t="s">
        <v>869</v>
      </c>
      <c r="G61" s="57">
        <v>0</v>
      </c>
      <c r="H61" s="53" t="s">
        <v>869</v>
      </c>
      <c r="I61" s="57">
        <v>0</v>
      </c>
      <c r="J61" s="53" t="s">
        <v>869</v>
      </c>
      <c r="K61" s="57">
        <v>0</v>
      </c>
      <c r="L61" s="53" t="s">
        <v>869</v>
      </c>
      <c r="M61" s="57">
        <v>0</v>
      </c>
      <c r="N61" s="53" t="s">
        <v>869</v>
      </c>
      <c r="O61" s="78">
        <f t="shared" si="2"/>
        <v>0</v>
      </c>
      <c r="P61" s="53" t="s">
        <v>869</v>
      </c>
      <c r="Q61" s="78">
        <f t="shared" si="3"/>
        <v>0</v>
      </c>
      <c r="R61" s="53" t="s">
        <v>869</v>
      </c>
      <c r="S61" s="78">
        <v>0</v>
      </c>
      <c r="T61" s="128"/>
    </row>
    <row r="62" spans="1:20" ht="57">
      <c r="A62" s="61" t="s">
        <v>562</v>
      </c>
      <c r="B62" s="62" t="s">
        <v>825</v>
      </c>
      <c r="C62" s="63" t="s">
        <v>769</v>
      </c>
      <c r="D62" s="57">
        <v>0</v>
      </c>
      <c r="E62" s="57">
        <v>0</v>
      </c>
      <c r="F62" s="53" t="s">
        <v>869</v>
      </c>
      <c r="G62" s="57">
        <v>0</v>
      </c>
      <c r="H62" s="53" t="s">
        <v>869</v>
      </c>
      <c r="I62" s="57">
        <v>0</v>
      </c>
      <c r="J62" s="53" t="s">
        <v>869</v>
      </c>
      <c r="K62" s="57">
        <v>0</v>
      </c>
      <c r="L62" s="53" t="s">
        <v>869</v>
      </c>
      <c r="M62" s="57">
        <v>0</v>
      </c>
      <c r="N62" s="53" t="s">
        <v>869</v>
      </c>
      <c r="O62" s="78">
        <f t="shared" si="2"/>
        <v>0</v>
      </c>
      <c r="P62" s="53" t="s">
        <v>869</v>
      </c>
      <c r="Q62" s="78">
        <f t="shared" si="3"/>
        <v>0</v>
      </c>
      <c r="R62" s="53" t="s">
        <v>869</v>
      </c>
      <c r="S62" s="78">
        <v>0</v>
      </c>
      <c r="T62" s="128"/>
    </row>
    <row r="63" spans="1:20" ht="57">
      <c r="A63" s="61" t="s">
        <v>563</v>
      </c>
      <c r="B63" s="62" t="s">
        <v>826</v>
      </c>
      <c r="C63" s="63" t="s">
        <v>769</v>
      </c>
      <c r="D63" s="57">
        <v>0</v>
      </c>
      <c r="E63" s="57">
        <v>0</v>
      </c>
      <c r="F63" s="53" t="s">
        <v>869</v>
      </c>
      <c r="G63" s="57">
        <v>0</v>
      </c>
      <c r="H63" s="53" t="s">
        <v>869</v>
      </c>
      <c r="I63" s="57">
        <v>0</v>
      </c>
      <c r="J63" s="53" t="s">
        <v>869</v>
      </c>
      <c r="K63" s="57">
        <v>0</v>
      </c>
      <c r="L63" s="53" t="s">
        <v>869</v>
      </c>
      <c r="M63" s="57">
        <v>0</v>
      </c>
      <c r="N63" s="53" t="s">
        <v>869</v>
      </c>
      <c r="O63" s="78">
        <f t="shared" si="2"/>
        <v>0</v>
      </c>
      <c r="P63" s="53" t="s">
        <v>869</v>
      </c>
      <c r="Q63" s="78">
        <f t="shared" si="3"/>
        <v>0</v>
      </c>
      <c r="R63" s="53" t="s">
        <v>869</v>
      </c>
      <c r="S63" s="78">
        <v>0</v>
      </c>
      <c r="T63" s="128"/>
    </row>
    <row r="64" spans="1:20" ht="57">
      <c r="A64" s="61" t="s">
        <v>827</v>
      </c>
      <c r="B64" s="62" t="s">
        <v>828</v>
      </c>
      <c r="C64" s="63" t="s">
        <v>769</v>
      </c>
      <c r="D64" s="57">
        <v>0</v>
      </c>
      <c r="E64" s="57">
        <v>0</v>
      </c>
      <c r="F64" s="53" t="s">
        <v>869</v>
      </c>
      <c r="G64" s="57">
        <v>0</v>
      </c>
      <c r="H64" s="53" t="s">
        <v>869</v>
      </c>
      <c r="I64" s="57">
        <v>0</v>
      </c>
      <c r="J64" s="53" t="s">
        <v>869</v>
      </c>
      <c r="K64" s="57">
        <v>0</v>
      </c>
      <c r="L64" s="53" t="s">
        <v>869</v>
      </c>
      <c r="M64" s="57">
        <v>0</v>
      </c>
      <c r="N64" s="53" t="s">
        <v>869</v>
      </c>
      <c r="O64" s="78">
        <f t="shared" si="2"/>
        <v>0</v>
      </c>
      <c r="P64" s="53" t="s">
        <v>869</v>
      </c>
      <c r="Q64" s="78">
        <f t="shared" si="3"/>
        <v>0</v>
      </c>
      <c r="R64" s="53" t="s">
        <v>869</v>
      </c>
      <c r="S64" s="78">
        <v>0</v>
      </c>
      <c r="T64" s="128"/>
    </row>
    <row r="65" spans="1:20" ht="57">
      <c r="A65" s="61" t="s">
        <v>829</v>
      </c>
      <c r="B65" s="62" t="s">
        <v>830</v>
      </c>
      <c r="C65" s="63" t="s">
        <v>769</v>
      </c>
      <c r="D65" s="57">
        <v>0</v>
      </c>
      <c r="E65" s="57">
        <v>0</v>
      </c>
      <c r="F65" s="53" t="s">
        <v>869</v>
      </c>
      <c r="G65" s="57">
        <v>0</v>
      </c>
      <c r="H65" s="53" t="s">
        <v>869</v>
      </c>
      <c r="I65" s="57">
        <v>0</v>
      </c>
      <c r="J65" s="53" t="s">
        <v>869</v>
      </c>
      <c r="K65" s="57">
        <v>0</v>
      </c>
      <c r="L65" s="53" t="s">
        <v>869</v>
      </c>
      <c r="M65" s="57">
        <v>0</v>
      </c>
      <c r="N65" s="53" t="s">
        <v>869</v>
      </c>
      <c r="O65" s="78">
        <f t="shared" si="2"/>
        <v>0</v>
      </c>
      <c r="P65" s="53" t="s">
        <v>869</v>
      </c>
      <c r="Q65" s="78">
        <f t="shared" si="3"/>
        <v>0</v>
      </c>
      <c r="R65" s="53" t="s">
        <v>869</v>
      </c>
      <c r="S65" s="78">
        <v>0</v>
      </c>
      <c r="T65" s="128"/>
    </row>
    <row r="66" spans="1:20" ht="42.75">
      <c r="A66" s="61" t="s">
        <v>831</v>
      </c>
      <c r="B66" s="62" t="s">
        <v>832</v>
      </c>
      <c r="C66" s="63" t="s">
        <v>769</v>
      </c>
      <c r="D66" s="57">
        <v>0</v>
      </c>
      <c r="E66" s="57">
        <v>0</v>
      </c>
      <c r="F66" s="53" t="s">
        <v>869</v>
      </c>
      <c r="G66" s="57">
        <v>0</v>
      </c>
      <c r="H66" s="53" t="s">
        <v>869</v>
      </c>
      <c r="I66" s="57">
        <v>0</v>
      </c>
      <c r="J66" s="53" t="s">
        <v>869</v>
      </c>
      <c r="K66" s="57">
        <v>0</v>
      </c>
      <c r="L66" s="53" t="s">
        <v>869</v>
      </c>
      <c r="M66" s="57">
        <v>0</v>
      </c>
      <c r="N66" s="53" t="s">
        <v>869</v>
      </c>
      <c r="O66" s="78">
        <f t="shared" si="2"/>
        <v>0</v>
      </c>
      <c r="P66" s="53" t="s">
        <v>869</v>
      </c>
      <c r="Q66" s="78">
        <f t="shared" si="3"/>
        <v>0</v>
      </c>
      <c r="R66" s="53" t="s">
        <v>869</v>
      </c>
      <c r="S66" s="78">
        <v>0</v>
      </c>
      <c r="T66" s="128"/>
    </row>
    <row r="67" spans="1:20" ht="57">
      <c r="A67" s="61" t="s">
        <v>833</v>
      </c>
      <c r="B67" s="62" t="s">
        <v>834</v>
      </c>
      <c r="C67" s="63" t="s">
        <v>769</v>
      </c>
      <c r="D67" s="57">
        <v>0</v>
      </c>
      <c r="E67" s="57">
        <v>0</v>
      </c>
      <c r="F67" s="53" t="s">
        <v>869</v>
      </c>
      <c r="G67" s="57">
        <v>0</v>
      </c>
      <c r="H67" s="53" t="s">
        <v>869</v>
      </c>
      <c r="I67" s="57">
        <v>0</v>
      </c>
      <c r="J67" s="53" t="s">
        <v>869</v>
      </c>
      <c r="K67" s="57">
        <v>0</v>
      </c>
      <c r="L67" s="53" t="s">
        <v>869</v>
      </c>
      <c r="M67" s="57">
        <v>0</v>
      </c>
      <c r="N67" s="53" t="s">
        <v>869</v>
      </c>
      <c r="O67" s="78">
        <f t="shared" si="2"/>
        <v>0</v>
      </c>
      <c r="P67" s="53" t="s">
        <v>869</v>
      </c>
      <c r="Q67" s="78">
        <f t="shared" si="3"/>
        <v>0</v>
      </c>
      <c r="R67" s="53" t="s">
        <v>869</v>
      </c>
      <c r="S67" s="78">
        <v>0</v>
      </c>
      <c r="T67" s="128"/>
    </row>
    <row r="68" spans="1:20" ht="85.5">
      <c r="A68" s="61" t="s">
        <v>128</v>
      </c>
      <c r="B68" s="62" t="s">
        <v>835</v>
      </c>
      <c r="C68" s="63" t="s">
        <v>769</v>
      </c>
      <c r="D68" s="57">
        <v>0</v>
      </c>
      <c r="E68" s="57">
        <v>0</v>
      </c>
      <c r="F68" s="53" t="s">
        <v>869</v>
      </c>
      <c r="G68" s="57">
        <v>0</v>
      </c>
      <c r="H68" s="53" t="s">
        <v>869</v>
      </c>
      <c r="I68" s="57">
        <v>0</v>
      </c>
      <c r="J68" s="53" t="s">
        <v>869</v>
      </c>
      <c r="K68" s="57">
        <v>0</v>
      </c>
      <c r="L68" s="53" t="s">
        <v>869</v>
      </c>
      <c r="M68" s="57">
        <v>0</v>
      </c>
      <c r="N68" s="53" t="s">
        <v>869</v>
      </c>
      <c r="O68" s="78">
        <f t="shared" si="2"/>
        <v>0</v>
      </c>
      <c r="P68" s="53" t="s">
        <v>869</v>
      </c>
      <c r="Q68" s="78">
        <f t="shared" si="3"/>
        <v>0</v>
      </c>
      <c r="R68" s="53" t="s">
        <v>869</v>
      </c>
      <c r="S68" s="78">
        <v>0</v>
      </c>
      <c r="T68" s="128"/>
    </row>
    <row r="69" spans="1:20" ht="71.25">
      <c r="A69" s="61" t="s">
        <v>836</v>
      </c>
      <c r="B69" s="62" t="s">
        <v>837</v>
      </c>
      <c r="C69" s="63" t="s">
        <v>769</v>
      </c>
      <c r="D69" s="57">
        <v>0</v>
      </c>
      <c r="E69" s="57">
        <v>0</v>
      </c>
      <c r="F69" s="53" t="s">
        <v>869</v>
      </c>
      <c r="G69" s="57">
        <v>0</v>
      </c>
      <c r="H69" s="53" t="s">
        <v>869</v>
      </c>
      <c r="I69" s="57">
        <v>0</v>
      </c>
      <c r="J69" s="53" t="s">
        <v>869</v>
      </c>
      <c r="K69" s="57">
        <v>0</v>
      </c>
      <c r="L69" s="53" t="s">
        <v>869</v>
      </c>
      <c r="M69" s="57">
        <v>0</v>
      </c>
      <c r="N69" s="53" t="s">
        <v>869</v>
      </c>
      <c r="O69" s="78">
        <f t="shared" si="2"/>
        <v>0</v>
      </c>
      <c r="P69" s="53" t="s">
        <v>869</v>
      </c>
      <c r="Q69" s="78">
        <f t="shared" si="3"/>
        <v>0</v>
      </c>
      <c r="R69" s="53" t="s">
        <v>869</v>
      </c>
      <c r="S69" s="78">
        <v>0</v>
      </c>
      <c r="T69" s="128"/>
    </row>
    <row r="70" spans="1:20" ht="71.25">
      <c r="A70" s="61" t="s">
        <v>838</v>
      </c>
      <c r="B70" s="62" t="s">
        <v>839</v>
      </c>
      <c r="C70" s="63" t="s">
        <v>769</v>
      </c>
      <c r="D70" s="57">
        <v>0</v>
      </c>
      <c r="E70" s="57">
        <v>0</v>
      </c>
      <c r="F70" s="53" t="s">
        <v>869</v>
      </c>
      <c r="G70" s="57">
        <v>0</v>
      </c>
      <c r="H70" s="53" t="s">
        <v>869</v>
      </c>
      <c r="I70" s="57">
        <v>0</v>
      </c>
      <c r="J70" s="53" t="s">
        <v>869</v>
      </c>
      <c r="K70" s="57">
        <v>0</v>
      </c>
      <c r="L70" s="53" t="s">
        <v>869</v>
      </c>
      <c r="M70" s="57">
        <v>0</v>
      </c>
      <c r="N70" s="53" t="s">
        <v>869</v>
      </c>
      <c r="O70" s="78">
        <f t="shared" si="2"/>
        <v>0</v>
      </c>
      <c r="P70" s="53" t="s">
        <v>869</v>
      </c>
      <c r="Q70" s="78">
        <f t="shared" si="3"/>
        <v>0</v>
      </c>
      <c r="R70" s="53" t="s">
        <v>869</v>
      </c>
      <c r="S70" s="78">
        <v>0</v>
      </c>
      <c r="T70" s="128"/>
    </row>
    <row r="71" spans="1:20" ht="42.75">
      <c r="A71" s="61" t="s">
        <v>130</v>
      </c>
      <c r="B71" s="62" t="s">
        <v>840</v>
      </c>
      <c r="C71" s="63" t="s">
        <v>769</v>
      </c>
      <c r="D71" s="58">
        <f>D72</f>
        <v>6.7000000000000004E-2</v>
      </c>
      <c r="E71" s="57">
        <f t="shared" ref="E71" si="29">E72</f>
        <v>0.49199999999999999</v>
      </c>
      <c r="F71" s="53" t="s">
        <v>869</v>
      </c>
      <c r="G71" s="57">
        <v>0</v>
      </c>
      <c r="H71" s="53" t="s">
        <v>869</v>
      </c>
      <c r="I71" s="57">
        <f t="shared" ref="I71" si="30">I72</f>
        <v>0.49199999999999999</v>
      </c>
      <c r="J71" s="53" t="s">
        <v>869</v>
      </c>
      <c r="K71" s="57">
        <f t="shared" ref="K71" si="31">K72</f>
        <v>0.49199999999999999</v>
      </c>
      <c r="L71" s="53" t="s">
        <v>869</v>
      </c>
      <c r="M71" s="57">
        <f>M72</f>
        <v>0.39800000000000002</v>
      </c>
      <c r="N71" s="53" t="s">
        <v>869</v>
      </c>
      <c r="O71" s="78">
        <f t="shared" si="2"/>
        <v>9.3999999999999972E-2</v>
      </c>
      <c r="P71" s="53" t="s">
        <v>869</v>
      </c>
      <c r="Q71" s="78">
        <f t="shared" si="3"/>
        <v>-9.3999999999999972E-2</v>
      </c>
      <c r="R71" s="53" t="s">
        <v>869</v>
      </c>
      <c r="S71" s="78">
        <v>0</v>
      </c>
      <c r="T71" s="128"/>
    </row>
    <row r="72" spans="1:20" ht="90">
      <c r="A72" s="71" t="s">
        <v>130</v>
      </c>
      <c r="B72" s="68" t="s">
        <v>841</v>
      </c>
      <c r="C72" s="69" t="s">
        <v>842</v>
      </c>
      <c r="D72" s="30">
        <v>6.7000000000000004E-2</v>
      </c>
      <c r="E72" s="70">
        <v>0.49199999999999999</v>
      </c>
      <c r="F72" s="97" t="s">
        <v>869</v>
      </c>
      <c r="G72" s="70">
        <v>0</v>
      </c>
      <c r="H72" s="97" t="s">
        <v>869</v>
      </c>
      <c r="I72" s="70">
        <v>0.49199999999999999</v>
      </c>
      <c r="J72" s="97" t="s">
        <v>869</v>
      </c>
      <c r="K72" s="70">
        <v>0.49199999999999999</v>
      </c>
      <c r="L72" s="97" t="s">
        <v>869</v>
      </c>
      <c r="M72" s="70">
        <v>0.39800000000000002</v>
      </c>
      <c r="N72" s="97" t="s">
        <v>869</v>
      </c>
      <c r="O72" s="77">
        <f t="shared" si="2"/>
        <v>9.3999999999999972E-2</v>
      </c>
      <c r="P72" s="97" t="s">
        <v>869</v>
      </c>
      <c r="Q72" s="77">
        <f t="shared" si="3"/>
        <v>-9.3999999999999972E-2</v>
      </c>
      <c r="R72" s="97" t="s">
        <v>869</v>
      </c>
      <c r="S72" s="78">
        <v>0</v>
      </c>
      <c r="T72" s="128"/>
    </row>
    <row r="73" spans="1:20" ht="57">
      <c r="A73" s="61" t="s">
        <v>132</v>
      </c>
      <c r="B73" s="62" t="s">
        <v>843</v>
      </c>
      <c r="C73" s="63" t="s">
        <v>769</v>
      </c>
      <c r="D73" s="57">
        <v>0</v>
      </c>
      <c r="E73" s="57">
        <v>0</v>
      </c>
      <c r="F73" s="53" t="s">
        <v>869</v>
      </c>
      <c r="G73" s="57">
        <v>0</v>
      </c>
      <c r="H73" s="53" t="s">
        <v>869</v>
      </c>
      <c r="I73" s="57">
        <v>0</v>
      </c>
      <c r="J73" s="53" t="s">
        <v>869</v>
      </c>
      <c r="K73" s="57">
        <v>0</v>
      </c>
      <c r="L73" s="53" t="s">
        <v>869</v>
      </c>
      <c r="M73" s="57">
        <v>0</v>
      </c>
      <c r="N73" s="53" t="s">
        <v>869</v>
      </c>
      <c r="O73" s="78">
        <f t="shared" si="2"/>
        <v>0</v>
      </c>
      <c r="P73" s="53" t="s">
        <v>869</v>
      </c>
      <c r="Q73" s="78">
        <f t="shared" si="3"/>
        <v>0</v>
      </c>
      <c r="R73" s="53" t="s">
        <v>869</v>
      </c>
      <c r="S73" s="78">
        <v>0</v>
      </c>
      <c r="T73" s="128"/>
    </row>
    <row r="74" spans="1:20" ht="28.5">
      <c r="A74" s="61" t="s">
        <v>134</v>
      </c>
      <c r="B74" s="62" t="s">
        <v>844</v>
      </c>
      <c r="C74" s="63" t="s">
        <v>769</v>
      </c>
      <c r="D74" s="57">
        <v>0</v>
      </c>
      <c r="E74" s="57">
        <v>0</v>
      </c>
      <c r="F74" s="53" t="s">
        <v>869</v>
      </c>
      <c r="G74" s="57">
        <v>0</v>
      </c>
      <c r="H74" s="53" t="s">
        <v>869</v>
      </c>
      <c r="I74" s="57">
        <v>0</v>
      </c>
      <c r="J74" s="53" t="s">
        <v>869</v>
      </c>
      <c r="K74" s="57">
        <v>0</v>
      </c>
      <c r="L74" s="53" t="s">
        <v>869</v>
      </c>
      <c r="M74" s="57">
        <v>0</v>
      </c>
      <c r="N74" s="53" t="s">
        <v>869</v>
      </c>
      <c r="O74" s="78">
        <f t="shared" si="2"/>
        <v>0</v>
      </c>
      <c r="P74" s="53" t="s">
        <v>869</v>
      </c>
      <c r="Q74" s="78">
        <f t="shared" si="3"/>
        <v>0</v>
      </c>
      <c r="R74" s="53" t="s">
        <v>869</v>
      </c>
      <c r="S74" s="78">
        <v>0</v>
      </c>
      <c r="T74" s="129"/>
    </row>
    <row r="75" spans="1:20" ht="16.5">
      <c r="A75" s="137" t="s">
        <v>34</v>
      </c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</row>
    <row r="76" spans="1:20" ht="16.5">
      <c r="A76" s="17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0"/>
      <c r="O76" s="10"/>
      <c r="P76" s="10"/>
      <c r="Q76" s="10"/>
      <c r="R76" s="10"/>
      <c r="S76" s="10"/>
      <c r="T76" s="24"/>
    </row>
    <row r="77" spans="1:20">
      <c r="A77" s="2"/>
    </row>
    <row r="78" spans="1:20">
      <c r="A78" s="3"/>
    </row>
  </sheetData>
  <mergeCells count="28">
    <mergeCell ref="T18:T74"/>
    <mergeCell ref="F13:G14"/>
    <mergeCell ref="A13:A15"/>
    <mergeCell ref="B13:B15"/>
    <mergeCell ref="C13:C15"/>
    <mergeCell ref="D13:D15"/>
    <mergeCell ref="E13:E15"/>
    <mergeCell ref="A3:T3"/>
    <mergeCell ref="A4:T4"/>
    <mergeCell ref="A5:T5"/>
    <mergeCell ref="A6:T6"/>
    <mergeCell ref="A7:T7"/>
    <mergeCell ref="A75:T75"/>
    <mergeCell ref="P14:Q14"/>
    <mergeCell ref="R14:S14"/>
    <mergeCell ref="A8:T8"/>
    <mergeCell ref="A9:T9"/>
    <mergeCell ref="A10:T10"/>
    <mergeCell ref="A11:T11"/>
    <mergeCell ref="A12:T12"/>
    <mergeCell ref="A18:C18"/>
    <mergeCell ref="H13:I14"/>
    <mergeCell ref="J13:M13"/>
    <mergeCell ref="N13:O14"/>
    <mergeCell ref="P13:S13"/>
    <mergeCell ref="T13:T15"/>
    <mergeCell ref="J14:K14"/>
    <mergeCell ref="L14:M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4:X76"/>
  <sheetViews>
    <sheetView topLeftCell="A37" workbookViewId="0">
      <selection activeCell="L37" sqref="L20:L37"/>
    </sheetView>
  </sheetViews>
  <sheetFormatPr defaultRowHeight="15"/>
  <cols>
    <col min="1" max="1" width="12.42578125" customWidth="1"/>
    <col min="2" max="2" width="30" customWidth="1"/>
    <col min="3" max="3" width="23.7109375" customWidth="1"/>
    <col min="4" max="4" width="13.5703125" customWidth="1"/>
    <col min="5" max="5" width="17.28515625" customWidth="1"/>
    <col min="6" max="6" width="8.28515625" customWidth="1"/>
    <col min="7" max="7" width="7.28515625" customWidth="1"/>
    <col min="8" max="10" width="7" customWidth="1"/>
    <col min="11" max="11" width="6.85546875" customWidth="1"/>
    <col min="12" max="12" width="18.7109375" customWidth="1"/>
    <col min="14" max="14" width="6.85546875" customWidth="1"/>
    <col min="15" max="17" width="7.42578125" customWidth="1"/>
    <col min="18" max="18" width="8.28515625" customWidth="1"/>
    <col min="19" max="19" width="15" customWidth="1"/>
    <col min="21" max="21" width="12.28515625" customWidth="1"/>
    <col min="22" max="22" width="13.140625" customWidth="1"/>
    <col min="23" max="23" width="9.140625" style="25"/>
  </cols>
  <sheetData>
    <row r="4" spans="1:23" s="8" customFormat="1" ht="16.5">
      <c r="A4" s="125" t="s">
        <v>35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</row>
    <row r="5" spans="1:23" s="8" customFormat="1" ht="16.5">
      <c r="A5" s="125" t="s">
        <v>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</row>
    <row r="6" spans="1:23" s="8" customFormat="1" ht="16.5">
      <c r="A6" s="125" t="s">
        <v>23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</row>
    <row r="7" spans="1:23" s="8" customFormat="1" ht="16.5">
      <c r="A7" s="124" t="s">
        <v>36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</row>
    <row r="8" spans="1:23" s="8" customFormat="1" ht="16.5">
      <c r="A8" s="124" t="s">
        <v>861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</row>
    <row r="9" spans="1:23" s="8" customFormat="1" ht="16.5">
      <c r="A9" s="124" t="s">
        <v>846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</row>
    <row r="10" spans="1:23" s="8" customFormat="1" ht="16.5">
      <c r="A10" s="124" t="s">
        <v>4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</row>
    <row r="11" spans="1:23" s="8" customFormat="1" ht="16.5">
      <c r="A11" s="124" t="s">
        <v>854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</row>
    <row r="12" spans="1:23" s="8" customFormat="1" ht="16.5">
      <c r="A12" s="124" t="s">
        <v>855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</row>
    <row r="13" spans="1:23" s="8" customFormat="1" ht="16.5">
      <c r="A13" s="124" t="s">
        <v>5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</row>
    <row r="14" spans="1:23" ht="171" customHeight="1">
      <c r="A14" s="123" t="s">
        <v>6</v>
      </c>
      <c r="B14" s="123" t="s">
        <v>7</v>
      </c>
      <c r="C14" s="123" t="s">
        <v>8</v>
      </c>
      <c r="D14" s="123" t="s">
        <v>37</v>
      </c>
      <c r="E14" s="123" t="s">
        <v>862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 t="s">
        <v>863</v>
      </c>
      <c r="T14" s="123"/>
      <c r="U14" s="123"/>
      <c r="V14" s="123"/>
      <c r="W14" s="130" t="s">
        <v>27</v>
      </c>
    </row>
    <row r="15" spans="1:23">
      <c r="A15" s="123"/>
      <c r="B15" s="123"/>
      <c r="C15" s="123"/>
      <c r="D15" s="123"/>
      <c r="E15" s="123" t="s">
        <v>12</v>
      </c>
      <c r="F15" s="123"/>
      <c r="G15" s="123"/>
      <c r="H15" s="123"/>
      <c r="I15" s="123"/>
      <c r="J15" s="123"/>
      <c r="K15" s="123"/>
      <c r="L15" s="123" t="s">
        <v>13</v>
      </c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30"/>
    </row>
    <row r="16" spans="1:23" ht="30" customHeight="1">
      <c r="A16" s="123"/>
      <c r="B16" s="123"/>
      <c r="C16" s="123"/>
      <c r="D16" s="123"/>
      <c r="E16" s="12" t="s">
        <v>38</v>
      </c>
      <c r="F16" s="123" t="s">
        <v>39</v>
      </c>
      <c r="G16" s="123"/>
      <c r="H16" s="123"/>
      <c r="I16" s="123"/>
      <c r="J16" s="123"/>
      <c r="K16" s="123"/>
      <c r="L16" s="12" t="s">
        <v>38</v>
      </c>
      <c r="M16" s="123" t="s">
        <v>39</v>
      </c>
      <c r="N16" s="123"/>
      <c r="O16" s="123"/>
      <c r="P16" s="123"/>
      <c r="Q16" s="123"/>
      <c r="R16" s="123"/>
      <c r="S16" s="145" t="s">
        <v>38</v>
      </c>
      <c r="T16" s="139"/>
      <c r="U16" s="145" t="s">
        <v>39</v>
      </c>
      <c r="V16" s="139"/>
      <c r="W16" s="130"/>
    </row>
    <row r="17" spans="1:24" ht="72" customHeight="1">
      <c r="A17" s="123"/>
      <c r="B17" s="123"/>
      <c r="C17" s="123"/>
      <c r="D17" s="123"/>
      <c r="E17" s="26" t="s">
        <v>28</v>
      </c>
      <c r="F17" s="26" t="s">
        <v>28</v>
      </c>
      <c r="G17" s="26" t="s">
        <v>40</v>
      </c>
      <c r="H17" s="26" t="s">
        <v>41</v>
      </c>
      <c r="I17" s="26" t="s">
        <v>42</v>
      </c>
      <c r="J17" s="26" t="s">
        <v>43</v>
      </c>
      <c r="K17" s="81" t="s">
        <v>864</v>
      </c>
      <c r="L17" s="26" t="s">
        <v>28</v>
      </c>
      <c r="M17" s="26" t="s">
        <v>28</v>
      </c>
      <c r="N17" s="26" t="s">
        <v>40</v>
      </c>
      <c r="O17" s="26" t="s">
        <v>41</v>
      </c>
      <c r="P17" s="26" t="s">
        <v>42</v>
      </c>
      <c r="Q17" s="26" t="s">
        <v>43</v>
      </c>
      <c r="R17" s="81" t="s">
        <v>864</v>
      </c>
      <c r="S17" s="12" t="s">
        <v>28</v>
      </c>
      <c r="T17" s="12" t="s">
        <v>19</v>
      </c>
      <c r="U17" s="12" t="s">
        <v>28</v>
      </c>
      <c r="V17" s="12" t="s">
        <v>19</v>
      </c>
      <c r="W17" s="130"/>
    </row>
    <row r="18" spans="1:24" s="27" customFormat="1">
      <c r="A18" s="14">
        <v>1</v>
      </c>
      <c r="B18" s="14">
        <v>2</v>
      </c>
      <c r="C18" s="14">
        <v>3</v>
      </c>
      <c r="D18" s="14">
        <v>4</v>
      </c>
      <c r="E18" s="14">
        <v>5</v>
      </c>
      <c r="F18" s="14">
        <v>6</v>
      </c>
      <c r="G18" s="14">
        <v>7</v>
      </c>
      <c r="H18" s="14">
        <v>8</v>
      </c>
      <c r="I18" s="14">
        <v>9</v>
      </c>
      <c r="J18" s="14">
        <v>10</v>
      </c>
      <c r="K18" s="14">
        <v>11</v>
      </c>
      <c r="L18" s="14">
        <v>12</v>
      </c>
      <c r="M18" s="14">
        <v>13</v>
      </c>
      <c r="N18" s="14">
        <v>14</v>
      </c>
      <c r="O18" s="14">
        <v>15</v>
      </c>
      <c r="P18" s="14">
        <v>16</v>
      </c>
      <c r="Q18" s="14">
        <v>17</v>
      </c>
      <c r="R18" s="14">
        <v>18</v>
      </c>
      <c r="S18" s="14">
        <v>19</v>
      </c>
      <c r="T18" s="14">
        <v>20</v>
      </c>
      <c r="U18" s="14">
        <v>21</v>
      </c>
      <c r="V18" s="14">
        <v>22</v>
      </c>
      <c r="W18" s="28">
        <v>23</v>
      </c>
    </row>
    <row r="19" spans="1:24">
      <c r="A19" s="12" t="s">
        <v>20</v>
      </c>
      <c r="B19" s="12" t="s">
        <v>20</v>
      </c>
      <c r="C19" s="12" t="s">
        <v>20</v>
      </c>
      <c r="D19" s="12" t="s">
        <v>20</v>
      </c>
      <c r="E19" s="12" t="s">
        <v>20</v>
      </c>
      <c r="F19" s="12" t="s">
        <v>20</v>
      </c>
      <c r="G19" s="12" t="s">
        <v>20</v>
      </c>
      <c r="H19" s="12" t="s">
        <v>20</v>
      </c>
      <c r="I19" s="12" t="s">
        <v>20</v>
      </c>
      <c r="J19" s="12" t="s">
        <v>20</v>
      </c>
      <c r="K19" s="12" t="s">
        <v>20</v>
      </c>
      <c r="L19" s="12" t="s">
        <v>20</v>
      </c>
      <c r="M19" s="12" t="s">
        <v>20</v>
      </c>
      <c r="N19" s="12" t="s">
        <v>20</v>
      </c>
      <c r="O19" s="12" t="s">
        <v>20</v>
      </c>
      <c r="P19" s="12" t="s">
        <v>20</v>
      </c>
      <c r="Q19" s="12" t="s">
        <v>20</v>
      </c>
      <c r="R19" s="12" t="s">
        <v>20</v>
      </c>
      <c r="S19" s="12" t="s">
        <v>20</v>
      </c>
      <c r="T19" s="12" t="s">
        <v>20</v>
      </c>
      <c r="U19" s="12" t="s">
        <v>20</v>
      </c>
      <c r="V19" s="12" t="s">
        <v>20</v>
      </c>
      <c r="W19" s="29" t="s">
        <v>20</v>
      </c>
    </row>
    <row r="20" spans="1:24" ht="28.5" customHeight="1">
      <c r="A20" s="144" t="s">
        <v>33</v>
      </c>
      <c r="B20" s="144"/>
      <c r="C20" s="144"/>
      <c r="D20" s="53">
        <v>0</v>
      </c>
      <c r="E20" s="53">
        <v>0</v>
      </c>
      <c r="F20" s="53">
        <f>F21+F22+F23+F24+F25+F26</f>
        <v>2.9580000000000002</v>
      </c>
      <c r="G20" s="53">
        <f>G22</f>
        <v>0.1</v>
      </c>
      <c r="H20" s="53">
        <v>0</v>
      </c>
      <c r="I20" s="53">
        <f>I22+I24</f>
        <v>1.4000000000000001</v>
      </c>
      <c r="J20" s="53">
        <v>0</v>
      </c>
      <c r="K20" s="53">
        <f>K22</f>
        <v>1</v>
      </c>
      <c r="L20" s="57">
        <v>0</v>
      </c>
      <c r="M20" s="57">
        <f>M22+M24</f>
        <v>2.0919738750000003</v>
      </c>
      <c r="N20" s="57">
        <f>N22</f>
        <v>0.1</v>
      </c>
      <c r="O20" s="57">
        <v>0</v>
      </c>
      <c r="P20" s="57">
        <f>P22+P24</f>
        <v>1.4000000000000001</v>
      </c>
      <c r="Q20" s="57">
        <v>0</v>
      </c>
      <c r="R20" s="57">
        <f>R22</f>
        <v>1</v>
      </c>
      <c r="S20" s="57">
        <v>0</v>
      </c>
      <c r="T20" s="57">
        <v>0</v>
      </c>
      <c r="U20" s="57">
        <v>0</v>
      </c>
      <c r="V20" s="57">
        <v>0</v>
      </c>
      <c r="W20" s="57" t="s">
        <v>869</v>
      </c>
      <c r="X20" s="79"/>
    </row>
    <row r="21" spans="1:24" ht="28.5">
      <c r="A21" s="54" t="s">
        <v>767</v>
      </c>
      <c r="B21" s="55" t="s">
        <v>768</v>
      </c>
      <c r="C21" s="56" t="s">
        <v>769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 t="s">
        <v>869</v>
      </c>
      <c r="X21" s="79"/>
    </row>
    <row r="22" spans="1:24" ht="42.75">
      <c r="A22" s="54" t="s">
        <v>770</v>
      </c>
      <c r="B22" s="55" t="s">
        <v>771</v>
      </c>
      <c r="C22" s="56" t="s">
        <v>769</v>
      </c>
      <c r="D22" s="53">
        <v>0</v>
      </c>
      <c r="E22" s="53">
        <v>0</v>
      </c>
      <c r="F22" s="53">
        <f>F48</f>
        <v>2.4660000000000002</v>
      </c>
      <c r="G22" s="53">
        <f t="shared" ref="G22:K22" si="0">G48</f>
        <v>0.1</v>
      </c>
      <c r="H22" s="53">
        <f t="shared" si="0"/>
        <v>0</v>
      </c>
      <c r="I22" s="53">
        <f t="shared" si="0"/>
        <v>1.1000000000000001</v>
      </c>
      <c r="J22" s="53">
        <f t="shared" si="0"/>
        <v>0</v>
      </c>
      <c r="K22" s="53">
        <f t="shared" si="0"/>
        <v>1</v>
      </c>
      <c r="L22" s="57">
        <v>0</v>
      </c>
      <c r="M22" s="57">
        <f>M48</f>
        <v>1.6936350916666669</v>
      </c>
      <c r="N22" s="57">
        <f>N27</f>
        <v>0.1</v>
      </c>
      <c r="O22" s="57">
        <v>0</v>
      </c>
      <c r="P22" s="57">
        <f>P53</f>
        <v>1.1000000000000001</v>
      </c>
      <c r="Q22" s="57">
        <v>0</v>
      </c>
      <c r="R22" s="57">
        <f>R27</f>
        <v>1</v>
      </c>
      <c r="S22" s="57">
        <v>0</v>
      </c>
      <c r="T22" s="57">
        <v>0</v>
      </c>
      <c r="U22" s="57">
        <v>0</v>
      </c>
      <c r="V22" s="57">
        <v>0</v>
      </c>
      <c r="W22" s="57" t="s">
        <v>869</v>
      </c>
      <c r="X22" s="79"/>
    </row>
    <row r="23" spans="1:24" ht="85.5">
      <c r="A23" s="54" t="s">
        <v>772</v>
      </c>
      <c r="B23" s="55" t="s">
        <v>773</v>
      </c>
      <c r="C23" s="56" t="s">
        <v>769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 t="s">
        <v>869</v>
      </c>
      <c r="X23" s="79"/>
    </row>
    <row r="24" spans="1:24" ht="57">
      <c r="A24" s="54" t="s">
        <v>774</v>
      </c>
      <c r="B24" s="55" t="s">
        <v>775</v>
      </c>
      <c r="C24" s="56" t="s">
        <v>769</v>
      </c>
      <c r="D24" s="53">
        <v>0</v>
      </c>
      <c r="E24" s="53">
        <v>0</v>
      </c>
      <c r="F24" s="53">
        <f>F73</f>
        <v>0.49199999999999999</v>
      </c>
      <c r="G24" s="53">
        <v>0</v>
      </c>
      <c r="H24" s="53">
        <v>0</v>
      </c>
      <c r="I24" s="53">
        <f>I73</f>
        <v>0.3</v>
      </c>
      <c r="J24" s="53">
        <v>0</v>
      </c>
      <c r="K24" s="53">
        <v>0</v>
      </c>
      <c r="L24" s="57">
        <v>0</v>
      </c>
      <c r="M24" s="57">
        <f>M73</f>
        <v>0.39833878333333333</v>
      </c>
      <c r="N24" s="57">
        <v>0</v>
      </c>
      <c r="O24" s="57">
        <v>0</v>
      </c>
      <c r="P24" s="57">
        <f>P73</f>
        <v>0.3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 t="s">
        <v>869</v>
      </c>
      <c r="X24" s="79"/>
    </row>
    <row r="25" spans="1:24" ht="71.25">
      <c r="A25" s="54" t="s">
        <v>776</v>
      </c>
      <c r="B25" s="55" t="s">
        <v>777</v>
      </c>
      <c r="C25" s="56" t="s">
        <v>769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 t="s">
        <v>869</v>
      </c>
      <c r="X25" s="79"/>
    </row>
    <row r="26" spans="1:24" ht="28.5">
      <c r="A26" s="54" t="s">
        <v>778</v>
      </c>
      <c r="B26" s="55" t="s">
        <v>779</v>
      </c>
      <c r="C26" s="56" t="s">
        <v>769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 t="s">
        <v>869</v>
      </c>
      <c r="X26" s="79"/>
    </row>
    <row r="27" spans="1:24">
      <c r="A27" s="58" t="s">
        <v>780</v>
      </c>
      <c r="B27" s="59" t="s">
        <v>781</v>
      </c>
      <c r="C27" s="60" t="s">
        <v>769</v>
      </c>
      <c r="D27" s="57">
        <v>0</v>
      </c>
      <c r="E27" s="57">
        <v>0</v>
      </c>
      <c r="F27" s="57">
        <f>F48+F73</f>
        <v>2.9580000000000002</v>
      </c>
      <c r="G27" s="57">
        <f>G49</f>
        <v>0.1</v>
      </c>
      <c r="H27" s="57">
        <v>0</v>
      </c>
      <c r="I27" s="57">
        <f>I53+I73</f>
        <v>1.4000000000000001</v>
      </c>
      <c r="J27" s="57">
        <v>0</v>
      </c>
      <c r="K27" s="57">
        <f>K48</f>
        <v>1</v>
      </c>
      <c r="L27" s="57">
        <v>0</v>
      </c>
      <c r="M27" s="57">
        <f>M48+M73</f>
        <v>2.0919738750000003</v>
      </c>
      <c r="N27" s="57">
        <f>N48</f>
        <v>0.1</v>
      </c>
      <c r="O27" s="57">
        <v>0</v>
      </c>
      <c r="P27" s="57">
        <f>P48+P73</f>
        <v>1.4000000000000001</v>
      </c>
      <c r="Q27" s="57">
        <v>0</v>
      </c>
      <c r="R27" s="57">
        <f>R59</f>
        <v>1</v>
      </c>
      <c r="S27" s="57">
        <v>0</v>
      </c>
      <c r="T27" s="57">
        <v>0</v>
      </c>
      <c r="U27" s="57">
        <v>0</v>
      </c>
      <c r="V27" s="57">
        <v>0</v>
      </c>
      <c r="W27" s="57" t="s">
        <v>869</v>
      </c>
      <c r="X27" s="79"/>
    </row>
    <row r="28" spans="1:24" ht="42.75">
      <c r="A28" s="61" t="s">
        <v>119</v>
      </c>
      <c r="B28" s="62" t="s">
        <v>782</v>
      </c>
      <c r="C28" s="63" t="s">
        <v>769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 t="s">
        <v>869</v>
      </c>
      <c r="X28" s="79"/>
    </row>
    <row r="29" spans="1:24" ht="71.25">
      <c r="A29" s="61" t="s">
        <v>500</v>
      </c>
      <c r="B29" s="62" t="s">
        <v>783</v>
      </c>
      <c r="C29" s="63" t="s">
        <v>769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 t="s">
        <v>869</v>
      </c>
      <c r="X29" s="79"/>
    </row>
    <row r="30" spans="1:24" ht="114">
      <c r="A30" s="64" t="s">
        <v>502</v>
      </c>
      <c r="B30" s="65" t="s">
        <v>784</v>
      </c>
      <c r="C30" s="66" t="s">
        <v>769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 t="s">
        <v>869</v>
      </c>
      <c r="X30" s="79"/>
    </row>
    <row r="31" spans="1:24" ht="114">
      <c r="A31" s="64" t="s">
        <v>507</v>
      </c>
      <c r="B31" s="65" t="s">
        <v>785</v>
      </c>
      <c r="C31" s="66" t="s">
        <v>769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 t="s">
        <v>869</v>
      </c>
      <c r="X31" s="79"/>
    </row>
    <row r="32" spans="1:24" ht="85.5">
      <c r="A32" s="61" t="s">
        <v>509</v>
      </c>
      <c r="B32" s="62" t="s">
        <v>786</v>
      </c>
      <c r="C32" s="63" t="s">
        <v>769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 t="s">
        <v>869</v>
      </c>
      <c r="X32" s="79"/>
    </row>
    <row r="33" spans="1:24" ht="57">
      <c r="A33" s="61" t="s">
        <v>122</v>
      </c>
      <c r="B33" s="62" t="s">
        <v>787</v>
      </c>
      <c r="C33" s="63" t="s">
        <v>769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 t="s">
        <v>869</v>
      </c>
      <c r="X33" s="79"/>
    </row>
    <row r="34" spans="1:24" ht="99.75">
      <c r="A34" s="61" t="s">
        <v>530</v>
      </c>
      <c r="B34" s="62" t="s">
        <v>788</v>
      </c>
      <c r="C34" s="63" t="s">
        <v>769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 t="s">
        <v>869</v>
      </c>
      <c r="X34" s="79"/>
    </row>
    <row r="35" spans="1:24" ht="71.25">
      <c r="A35" s="61" t="s">
        <v>531</v>
      </c>
      <c r="B35" s="62" t="s">
        <v>789</v>
      </c>
      <c r="C35" s="63" t="s">
        <v>769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 t="s">
        <v>869</v>
      </c>
      <c r="X35" s="79"/>
    </row>
    <row r="36" spans="1:24" ht="71.25">
      <c r="A36" s="61" t="s">
        <v>124</v>
      </c>
      <c r="B36" s="62" t="s">
        <v>790</v>
      </c>
      <c r="C36" s="63" t="s">
        <v>769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 t="s">
        <v>869</v>
      </c>
      <c r="X36" s="79"/>
    </row>
    <row r="37" spans="1:24" ht="57">
      <c r="A37" s="61" t="s">
        <v>791</v>
      </c>
      <c r="B37" s="62" t="s">
        <v>792</v>
      </c>
      <c r="C37" s="63" t="s">
        <v>769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 t="s">
        <v>869</v>
      </c>
      <c r="X37" s="79"/>
    </row>
    <row r="38" spans="1:24" ht="156.75">
      <c r="A38" s="61" t="s">
        <v>791</v>
      </c>
      <c r="B38" s="62" t="s">
        <v>793</v>
      </c>
      <c r="C38" s="63" t="s">
        <v>769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 t="s">
        <v>869</v>
      </c>
      <c r="X38" s="79"/>
    </row>
    <row r="39" spans="1:24" ht="142.5">
      <c r="A39" s="61" t="s">
        <v>791</v>
      </c>
      <c r="B39" s="62" t="s">
        <v>794</v>
      </c>
      <c r="C39" s="63" t="s">
        <v>769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 t="s">
        <v>869</v>
      </c>
      <c r="X39" s="79"/>
    </row>
    <row r="40" spans="1:24" ht="156.75">
      <c r="A40" s="61" t="s">
        <v>791</v>
      </c>
      <c r="B40" s="62" t="s">
        <v>795</v>
      </c>
      <c r="C40" s="63" t="s">
        <v>769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 t="s">
        <v>869</v>
      </c>
      <c r="X40" s="79"/>
    </row>
    <row r="41" spans="1:24" ht="57">
      <c r="A41" s="61" t="s">
        <v>796</v>
      </c>
      <c r="B41" s="62" t="s">
        <v>792</v>
      </c>
      <c r="C41" s="63" t="s">
        <v>769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 t="s">
        <v>869</v>
      </c>
      <c r="X41" s="79"/>
    </row>
    <row r="42" spans="1:24" ht="156.75">
      <c r="A42" s="61" t="s">
        <v>796</v>
      </c>
      <c r="B42" s="62" t="s">
        <v>793</v>
      </c>
      <c r="C42" s="63" t="s">
        <v>769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 t="s">
        <v>869</v>
      </c>
      <c r="X42" s="79"/>
    </row>
    <row r="43" spans="1:24" ht="142.5">
      <c r="A43" s="61" t="s">
        <v>796</v>
      </c>
      <c r="B43" s="62" t="s">
        <v>794</v>
      </c>
      <c r="C43" s="63" t="s">
        <v>769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 t="s">
        <v>869</v>
      </c>
      <c r="X43" s="79"/>
    </row>
    <row r="44" spans="1:24" ht="156.75">
      <c r="A44" s="61" t="s">
        <v>796</v>
      </c>
      <c r="B44" s="62" t="s">
        <v>797</v>
      </c>
      <c r="C44" s="63" t="s">
        <v>769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 t="s">
        <v>869</v>
      </c>
      <c r="X44" s="79"/>
    </row>
    <row r="45" spans="1:24" ht="142.5">
      <c r="A45" s="61" t="s">
        <v>798</v>
      </c>
      <c r="B45" s="62" t="s">
        <v>799</v>
      </c>
      <c r="C45" s="63" t="s">
        <v>769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 t="s">
        <v>869</v>
      </c>
      <c r="X45" s="79"/>
    </row>
    <row r="46" spans="1:24" ht="114">
      <c r="A46" s="61" t="s">
        <v>800</v>
      </c>
      <c r="B46" s="62" t="s">
        <v>801</v>
      </c>
      <c r="C46" s="63" t="s">
        <v>769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 t="s">
        <v>869</v>
      </c>
      <c r="X46" s="79"/>
    </row>
    <row r="47" spans="1:24" ht="128.25">
      <c r="A47" s="61" t="s">
        <v>802</v>
      </c>
      <c r="B47" s="62" t="s">
        <v>803</v>
      </c>
      <c r="C47" s="63" t="s">
        <v>769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 t="s">
        <v>869</v>
      </c>
      <c r="X47" s="79"/>
    </row>
    <row r="48" spans="1:24" ht="57">
      <c r="A48" s="61" t="s">
        <v>126</v>
      </c>
      <c r="B48" s="62" t="s">
        <v>804</v>
      </c>
      <c r="C48" s="63" t="s">
        <v>769</v>
      </c>
      <c r="D48" s="57">
        <v>0</v>
      </c>
      <c r="E48" s="57">
        <v>0</v>
      </c>
      <c r="F48" s="57">
        <f>F49+F53+F57</f>
        <v>2.4660000000000002</v>
      </c>
      <c r="G48" s="57">
        <f>G49</f>
        <v>0.1</v>
      </c>
      <c r="H48" s="57">
        <v>0</v>
      </c>
      <c r="I48" s="57">
        <f>I53</f>
        <v>1.1000000000000001</v>
      </c>
      <c r="J48" s="57">
        <v>0</v>
      </c>
      <c r="K48" s="57">
        <f>K57</f>
        <v>1</v>
      </c>
      <c r="L48" s="57">
        <v>0</v>
      </c>
      <c r="M48" s="57">
        <f>M49+M53+M59</f>
        <v>1.6936350916666669</v>
      </c>
      <c r="N48" s="57">
        <f>N49</f>
        <v>0.1</v>
      </c>
      <c r="O48" s="57">
        <v>0</v>
      </c>
      <c r="P48" s="57">
        <f>P53</f>
        <v>1.1000000000000001</v>
      </c>
      <c r="Q48" s="57">
        <v>0</v>
      </c>
      <c r="R48" s="57">
        <f>R59</f>
        <v>1</v>
      </c>
      <c r="S48" s="57">
        <v>0</v>
      </c>
      <c r="T48" s="57">
        <v>0</v>
      </c>
      <c r="U48" s="57">
        <v>0</v>
      </c>
      <c r="V48" s="57">
        <v>0</v>
      </c>
      <c r="W48" s="57" t="s">
        <v>869</v>
      </c>
      <c r="X48" s="79"/>
    </row>
    <row r="49" spans="1:24" ht="114">
      <c r="A49" s="61" t="s">
        <v>535</v>
      </c>
      <c r="B49" s="62" t="s">
        <v>805</v>
      </c>
      <c r="C49" s="63" t="s">
        <v>769</v>
      </c>
      <c r="D49" s="57">
        <v>0</v>
      </c>
      <c r="E49" s="57">
        <v>0</v>
      </c>
      <c r="F49" s="57">
        <f>F50</f>
        <v>0.35</v>
      </c>
      <c r="G49" s="57">
        <f>G50</f>
        <v>0.1</v>
      </c>
      <c r="H49" s="57">
        <v>0</v>
      </c>
      <c r="I49" s="57">
        <f>I50</f>
        <v>0</v>
      </c>
      <c r="J49" s="57">
        <v>0</v>
      </c>
      <c r="K49" s="57">
        <f>K50</f>
        <v>0</v>
      </c>
      <c r="L49" s="57">
        <v>0</v>
      </c>
      <c r="M49" s="57">
        <f>M50</f>
        <v>0.40493835</v>
      </c>
      <c r="N49" s="57">
        <f>N50</f>
        <v>0.1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 t="s">
        <v>869</v>
      </c>
      <c r="X49" s="79"/>
    </row>
    <row r="50" spans="1:24" ht="57">
      <c r="A50" s="61" t="s">
        <v>537</v>
      </c>
      <c r="B50" s="62" t="s">
        <v>806</v>
      </c>
      <c r="C50" s="63" t="s">
        <v>769</v>
      </c>
      <c r="D50" s="57">
        <v>0</v>
      </c>
      <c r="E50" s="57">
        <v>0</v>
      </c>
      <c r="F50" s="57">
        <f>F51</f>
        <v>0.35</v>
      </c>
      <c r="G50" s="57">
        <f>G51</f>
        <v>0.1</v>
      </c>
      <c r="H50" s="57">
        <v>0</v>
      </c>
      <c r="I50" s="57">
        <f>I51</f>
        <v>0</v>
      </c>
      <c r="J50" s="57">
        <v>0</v>
      </c>
      <c r="K50" s="57">
        <f>K51</f>
        <v>0</v>
      </c>
      <c r="L50" s="57">
        <v>0</v>
      </c>
      <c r="M50" s="57">
        <f>M51</f>
        <v>0.40493835</v>
      </c>
      <c r="N50" s="57">
        <f>N51</f>
        <v>0.1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 t="s">
        <v>869</v>
      </c>
      <c r="X50" s="79"/>
    </row>
    <row r="51" spans="1:24" ht="120">
      <c r="A51" s="67" t="s">
        <v>537</v>
      </c>
      <c r="B51" s="68" t="s">
        <v>807</v>
      </c>
      <c r="C51" s="69" t="s">
        <v>808</v>
      </c>
      <c r="D51" s="70">
        <v>0</v>
      </c>
      <c r="E51" s="70">
        <v>0</v>
      </c>
      <c r="F51" s="70">
        <v>0.35</v>
      </c>
      <c r="G51" s="70">
        <v>0.1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f>(98+371.58602+16.34)/1.2/1000</f>
        <v>0.40493835</v>
      </c>
      <c r="N51" s="70">
        <v>0.1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 t="s">
        <v>869</v>
      </c>
      <c r="X51" s="79"/>
    </row>
    <row r="52" spans="1:24" ht="114">
      <c r="A52" s="61" t="s">
        <v>542</v>
      </c>
      <c r="B52" s="62" t="s">
        <v>809</v>
      </c>
      <c r="C52" s="63" t="s">
        <v>769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 t="s">
        <v>869</v>
      </c>
      <c r="X52" s="79"/>
    </row>
    <row r="53" spans="1:24" ht="71.25">
      <c r="A53" s="61" t="s">
        <v>550</v>
      </c>
      <c r="B53" s="62" t="s">
        <v>810</v>
      </c>
      <c r="C53" s="63" t="s">
        <v>769</v>
      </c>
      <c r="D53" s="57">
        <v>0</v>
      </c>
      <c r="E53" s="57">
        <v>0</v>
      </c>
      <c r="F53" s="58">
        <f>F54</f>
        <v>1.7829999999999999</v>
      </c>
      <c r="G53" s="57">
        <f>G54</f>
        <v>0</v>
      </c>
      <c r="H53" s="57">
        <v>0</v>
      </c>
      <c r="I53" s="57">
        <f>I54</f>
        <v>1.1000000000000001</v>
      </c>
      <c r="J53" s="57">
        <v>0</v>
      </c>
      <c r="K53" s="57">
        <f>K54</f>
        <v>0</v>
      </c>
      <c r="L53" s="57">
        <v>0</v>
      </c>
      <c r="M53" s="57">
        <f>M54</f>
        <v>1.0988816666666668</v>
      </c>
      <c r="N53" s="57">
        <v>0</v>
      </c>
      <c r="O53" s="57">
        <v>0</v>
      </c>
      <c r="P53" s="57">
        <f>P54</f>
        <v>1.1000000000000001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 t="s">
        <v>869</v>
      </c>
      <c r="X53" s="79"/>
    </row>
    <row r="54" spans="1:24" ht="42.75">
      <c r="A54" s="61" t="s">
        <v>811</v>
      </c>
      <c r="B54" s="62" t="s">
        <v>812</v>
      </c>
      <c r="C54" s="63" t="s">
        <v>769</v>
      </c>
      <c r="D54" s="57">
        <v>0</v>
      </c>
      <c r="E54" s="57">
        <v>0</v>
      </c>
      <c r="F54" s="58">
        <f>F55</f>
        <v>1.7829999999999999</v>
      </c>
      <c r="G54" s="57">
        <f>G55</f>
        <v>0</v>
      </c>
      <c r="H54" s="57">
        <v>0</v>
      </c>
      <c r="I54" s="57">
        <f>I55</f>
        <v>1.1000000000000001</v>
      </c>
      <c r="J54" s="57">
        <v>0</v>
      </c>
      <c r="K54" s="57">
        <f>K55</f>
        <v>0</v>
      </c>
      <c r="L54" s="57">
        <v>0</v>
      </c>
      <c r="M54" s="57">
        <f>M55</f>
        <v>1.0988816666666668</v>
      </c>
      <c r="N54" s="57">
        <v>0</v>
      </c>
      <c r="O54" s="57">
        <v>0</v>
      </c>
      <c r="P54" s="57">
        <f>P55</f>
        <v>1.1000000000000001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 t="s">
        <v>869</v>
      </c>
      <c r="X54" s="79"/>
    </row>
    <row r="55" spans="1:24" ht="90">
      <c r="A55" s="71" t="s">
        <v>811</v>
      </c>
      <c r="B55" s="68" t="s">
        <v>813</v>
      </c>
      <c r="C55" s="72" t="s">
        <v>814</v>
      </c>
      <c r="D55" s="70">
        <v>0</v>
      </c>
      <c r="E55" s="70">
        <v>0</v>
      </c>
      <c r="F55" s="30">
        <v>1.7829999999999999</v>
      </c>
      <c r="G55" s="70">
        <v>0</v>
      </c>
      <c r="H55" s="70">
        <v>0</v>
      </c>
      <c r="I55" s="70">
        <v>1.1000000000000001</v>
      </c>
      <c r="J55" s="70">
        <v>0</v>
      </c>
      <c r="K55" s="70">
        <v>0</v>
      </c>
      <c r="L55" s="70">
        <v>0</v>
      </c>
      <c r="M55" s="70">
        <f>(95+472.35+751.308)/1.2/1000</f>
        <v>1.0988816666666668</v>
      </c>
      <c r="N55" s="70">
        <v>0</v>
      </c>
      <c r="O55" s="70">
        <v>0</v>
      </c>
      <c r="P55" s="70">
        <v>1.1000000000000001</v>
      </c>
      <c r="Q55" s="70">
        <v>0</v>
      </c>
      <c r="R55" s="70">
        <v>0</v>
      </c>
      <c r="S55" s="70">
        <v>0</v>
      </c>
      <c r="T55" s="70">
        <v>0</v>
      </c>
      <c r="U55" s="70">
        <v>0</v>
      </c>
      <c r="V55" s="70">
        <v>0</v>
      </c>
      <c r="W55" s="70" t="s">
        <v>869</v>
      </c>
      <c r="X55" s="79"/>
    </row>
    <row r="56" spans="1:24" ht="71.25">
      <c r="A56" s="61" t="s">
        <v>815</v>
      </c>
      <c r="B56" s="62" t="s">
        <v>816</v>
      </c>
      <c r="C56" s="63" t="s">
        <v>769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 t="s">
        <v>869</v>
      </c>
      <c r="X56" s="79"/>
    </row>
    <row r="57" spans="1:24" ht="57">
      <c r="A57" s="61" t="s">
        <v>552</v>
      </c>
      <c r="B57" s="62" t="s">
        <v>817</v>
      </c>
      <c r="C57" s="63" t="s">
        <v>769</v>
      </c>
      <c r="D57" s="57">
        <v>0</v>
      </c>
      <c r="E57" s="57">
        <v>0</v>
      </c>
      <c r="F57" s="58">
        <f>F59</f>
        <v>0.33300000000000002</v>
      </c>
      <c r="G57" s="57">
        <f>G59</f>
        <v>0</v>
      </c>
      <c r="H57" s="57">
        <v>0</v>
      </c>
      <c r="I57" s="57">
        <v>0</v>
      </c>
      <c r="J57" s="57">
        <v>0</v>
      </c>
      <c r="K57" s="57">
        <f>K59</f>
        <v>1</v>
      </c>
      <c r="L57" s="57">
        <v>0</v>
      </c>
      <c r="M57" s="57">
        <f>M59</f>
        <v>0.189815075</v>
      </c>
      <c r="N57" s="57">
        <v>0</v>
      </c>
      <c r="O57" s="57">
        <v>0</v>
      </c>
      <c r="P57" s="57">
        <v>0</v>
      </c>
      <c r="Q57" s="57">
        <v>0</v>
      </c>
      <c r="R57" s="75">
        <f>R59</f>
        <v>1</v>
      </c>
      <c r="S57" s="57">
        <v>0</v>
      </c>
      <c r="T57" s="57">
        <v>0</v>
      </c>
      <c r="U57" s="57">
        <v>0</v>
      </c>
      <c r="V57" s="57">
        <v>0</v>
      </c>
      <c r="W57" s="57" t="s">
        <v>869</v>
      </c>
      <c r="X57" s="79"/>
    </row>
    <row r="58" spans="1:24" ht="42.75">
      <c r="A58" s="61" t="s">
        <v>554</v>
      </c>
      <c r="B58" s="62" t="s">
        <v>818</v>
      </c>
      <c r="C58" s="63" t="s">
        <v>769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 t="s">
        <v>869</v>
      </c>
      <c r="X58" s="79"/>
    </row>
    <row r="59" spans="1:24" ht="42.75">
      <c r="A59" s="61" t="s">
        <v>558</v>
      </c>
      <c r="B59" s="62" t="s">
        <v>819</v>
      </c>
      <c r="C59" s="63" t="s">
        <v>769</v>
      </c>
      <c r="D59" s="57">
        <v>0</v>
      </c>
      <c r="E59" s="57">
        <v>0</v>
      </c>
      <c r="F59" s="58">
        <f>F60</f>
        <v>0.33300000000000002</v>
      </c>
      <c r="G59" s="57">
        <f>G60</f>
        <v>0</v>
      </c>
      <c r="H59" s="57">
        <v>0</v>
      </c>
      <c r="I59" s="57">
        <v>0</v>
      </c>
      <c r="J59" s="57">
        <v>0</v>
      </c>
      <c r="K59" s="57">
        <f>K60</f>
        <v>1</v>
      </c>
      <c r="L59" s="57">
        <v>0</v>
      </c>
      <c r="M59" s="57">
        <f>M60</f>
        <v>0.189815075</v>
      </c>
      <c r="N59" s="57">
        <v>0</v>
      </c>
      <c r="O59" s="57">
        <v>0</v>
      </c>
      <c r="P59" s="57">
        <v>0</v>
      </c>
      <c r="Q59" s="57">
        <v>0</v>
      </c>
      <c r="R59" s="75">
        <f>R60</f>
        <v>1</v>
      </c>
      <c r="S59" s="57">
        <v>0</v>
      </c>
      <c r="T59" s="57">
        <v>0</v>
      </c>
      <c r="U59" s="57">
        <v>0</v>
      </c>
      <c r="V59" s="57">
        <v>0</v>
      </c>
      <c r="W59" s="57" t="s">
        <v>869</v>
      </c>
      <c r="X59" s="79"/>
    </row>
    <row r="60" spans="1:24" ht="30">
      <c r="A60" s="71" t="s">
        <v>558</v>
      </c>
      <c r="B60" s="68" t="s">
        <v>820</v>
      </c>
      <c r="C60" s="69" t="s">
        <v>821</v>
      </c>
      <c r="D60" s="70">
        <v>0</v>
      </c>
      <c r="E60" s="70">
        <v>0</v>
      </c>
      <c r="F60" s="30">
        <v>0.33300000000000002</v>
      </c>
      <c r="G60" s="70">
        <v>0</v>
      </c>
      <c r="H60" s="70">
        <v>0</v>
      </c>
      <c r="I60" s="70">
        <v>0</v>
      </c>
      <c r="J60" s="70">
        <v>0</v>
      </c>
      <c r="K60" s="70">
        <v>1</v>
      </c>
      <c r="L60" s="70">
        <v>0</v>
      </c>
      <c r="M60" s="70">
        <f>(49+122.542+56.23609)/1.2/1000</f>
        <v>0.189815075</v>
      </c>
      <c r="N60" s="70">
        <v>0</v>
      </c>
      <c r="O60" s="70">
        <v>0</v>
      </c>
      <c r="P60" s="70">
        <v>0</v>
      </c>
      <c r="Q60" s="70">
        <v>0</v>
      </c>
      <c r="R60" s="76">
        <v>1</v>
      </c>
      <c r="S60" s="70">
        <v>0</v>
      </c>
      <c r="T60" s="70">
        <v>0</v>
      </c>
      <c r="U60" s="70">
        <v>0</v>
      </c>
      <c r="V60" s="70">
        <v>0</v>
      </c>
      <c r="W60" s="70" t="s">
        <v>869</v>
      </c>
      <c r="X60" s="79"/>
    </row>
    <row r="61" spans="1:24" ht="42.75">
      <c r="A61" s="61" t="s">
        <v>559</v>
      </c>
      <c r="B61" s="62" t="s">
        <v>822</v>
      </c>
      <c r="C61" s="63" t="s">
        <v>769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 t="s">
        <v>869</v>
      </c>
      <c r="X61" s="79"/>
    </row>
    <row r="62" spans="1:24" ht="42.75">
      <c r="A62" s="61" t="s">
        <v>560</v>
      </c>
      <c r="B62" s="62" t="s">
        <v>823</v>
      </c>
      <c r="C62" s="63" t="s">
        <v>769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7">
        <v>0</v>
      </c>
      <c r="U62" s="57">
        <v>0</v>
      </c>
      <c r="V62" s="57">
        <v>0</v>
      </c>
      <c r="W62" s="57" t="s">
        <v>869</v>
      </c>
      <c r="X62" s="79"/>
    </row>
    <row r="63" spans="1:24" ht="71.25">
      <c r="A63" s="61" t="s">
        <v>561</v>
      </c>
      <c r="B63" s="62" t="s">
        <v>824</v>
      </c>
      <c r="C63" s="63" t="s">
        <v>769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 t="s">
        <v>869</v>
      </c>
      <c r="X63" s="79"/>
    </row>
    <row r="64" spans="1:24" ht="71.25">
      <c r="A64" s="61" t="s">
        <v>562</v>
      </c>
      <c r="B64" s="62" t="s">
        <v>825</v>
      </c>
      <c r="C64" s="63" t="s">
        <v>769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 t="s">
        <v>869</v>
      </c>
      <c r="X64" s="79"/>
    </row>
    <row r="65" spans="1:24" ht="71.25">
      <c r="A65" s="61" t="s">
        <v>563</v>
      </c>
      <c r="B65" s="62" t="s">
        <v>826</v>
      </c>
      <c r="C65" s="63" t="s">
        <v>769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0</v>
      </c>
      <c r="T65" s="57">
        <v>0</v>
      </c>
      <c r="U65" s="57">
        <v>0</v>
      </c>
      <c r="V65" s="57">
        <v>0</v>
      </c>
      <c r="W65" s="57" t="s">
        <v>869</v>
      </c>
      <c r="X65" s="79"/>
    </row>
    <row r="66" spans="1:24" ht="71.25">
      <c r="A66" s="61" t="s">
        <v>827</v>
      </c>
      <c r="B66" s="62" t="s">
        <v>828</v>
      </c>
      <c r="C66" s="63" t="s">
        <v>769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7">
        <v>0</v>
      </c>
      <c r="U66" s="57">
        <v>0</v>
      </c>
      <c r="V66" s="57">
        <v>0</v>
      </c>
      <c r="W66" s="57" t="s">
        <v>869</v>
      </c>
      <c r="X66" s="79"/>
    </row>
    <row r="67" spans="1:24" ht="71.25">
      <c r="A67" s="61" t="s">
        <v>829</v>
      </c>
      <c r="B67" s="62" t="s">
        <v>830</v>
      </c>
      <c r="C67" s="63" t="s">
        <v>769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 t="s">
        <v>869</v>
      </c>
      <c r="X67" s="79"/>
    </row>
    <row r="68" spans="1:24" ht="42.75">
      <c r="A68" s="61" t="s">
        <v>831</v>
      </c>
      <c r="B68" s="62" t="s">
        <v>832</v>
      </c>
      <c r="C68" s="63" t="s">
        <v>769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57">
        <v>0</v>
      </c>
      <c r="U68" s="57">
        <v>0</v>
      </c>
      <c r="V68" s="57">
        <v>0</v>
      </c>
      <c r="W68" s="57" t="s">
        <v>869</v>
      </c>
      <c r="X68" s="79"/>
    </row>
    <row r="69" spans="1:24" ht="71.25">
      <c r="A69" s="61" t="s">
        <v>833</v>
      </c>
      <c r="B69" s="62" t="s">
        <v>834</v>
      </c>
      <c r="C69" s="63" t="s">
        <v>769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7">
        <v>0</v>
      </c>
      <c r="U69" s="57">
        <v>0</v>
      </c>
      <c r="V69" s="57">
        <v>0</v>
      </c>
      <c r="W69" s="57" t="s">
        <v>869</v>
      </c>
      <c r="X69" s="79"/>
    </row>
    <row r="70" spans="1:24" ht="99.75">
      <c r="A70" s="61" t="s">
        <v>128</v>
      </c>
      <c r="B70" s="62" t="s">
        <v>835</v>
      </c>
      <c r="C70" s="63" t="s">
        <v>769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7">
        <v>0</v>
      </c>
      <c r="U70" s="57">
        <v>0</v>
      </c>
      <c r="V70" s="57">
        <v>0</v>
      </c>
      <c r="W70" s="57" t="s">
        <v>869</v>
      </c>
      <c r="X70" s="79"/>
    </row>
    <row r="71" spans="1:24" ht="85.5">
      <c r="A71" s="61" t="s">
        <v>836</v>
      </c>
      <c r="B71" s="62" t="s">
        <v>837</v>
      </c>
      <c r="C71" s="63" t="s">
        <v>769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57">
        <v>0</v>
      </c>
      <c r="U71" s="57">
        <v>0</v>
      </c>
      <c r="V71" s="57">
        <v>0</v>
      </c>
      <c r="W71" s="57" t="s">
        <v>869</v>
      </c>
      <c r="X71" s="79"/>
    </row>
    <row r="72" spans="1:24" ht="85.5">
      <c r="A72" s="61" t="s">
        <v>838</v>
      </c>
      <c r="B72" s="62" t="s">
        <v>839</v>
      </c>
      <c r="C72" s="63" t="s">
        <v>769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57">
        <v>0</v>
      </c>
      <c r="T72" s="57">
        <v>0</v>
      </c>
      <c r="U72" s="57">
        <v>0</v>
      </c>
      <c r="V72" s="57">
        <v>0</v>
      </c>
      <c r="W72" s="57" t="s">
        <v>869</v>
      </c>
      <c r="X72" s="79"/>
    </row>
    <row r="73" spans="1:24" ht="57">
      <c r="A73" s="61" t="s">
        <v>130</v>
      </c>
      <c r="B73" s="62" t="s">
        <v>840</v>
      </c>
      <c r="C73" s="63" t="s">
        <v>769</v>
      </c>
      <c r="D73" s="57">
        <v>0</v>
      </c>
      <c r="E73" s="57">
        <v>0</v>
      </c>
      <c r="F73" s="58">
        <f>F74</f>
        <v>0.49199999999999999</v>
      </c>
      <c r="G73" s="57">
        <f>G74</f>
        <v>0</v>
      </c>
      <c r="H73" s="57">
        <v>0</v>
      </c>
      <c r="I73" s="57">
        <f>I74</f>
        <v>0.3</v>
      </c>
      <c r="J73" s="57">
        <v>0</v>
      </c>
      <c r="K73" s="57">
        <v>0</v>
      </c>
      <c r="L73" s="57">
        <v>0</v>
      </c>
      <c r="M73" s="57">
        <f>M74</f>
        <v>0.39833878333333333</v>
      </c>
      <c r="N73" s="57">
        <v>0</v>
      </c>
      <c r="O73" s="57">
        <v>0</v>
      </c>
      <c r="P73" s="57">
        <f>P74</f>
        <v>0.3</v>
      </c>
      <c r="Q73" s="57">
        <v>0</v>
      </c>
      <c r="R73" s="57">
        <v>0</v>
      </c>
      <c r="S73" s="57">
        <v>0</v>
      </c>
      <c r="T73" s="57">
        <v>0</v>
      </c>
      <c r="U73" s="57">
        <v>0</v>
      </c>
      <c r="V73" s="57">
        <v>0</v>
      </c>
      <c r="W73" s="57" t="s">
        <v>869</v>
      </c>
      <c r="X73" s="79"/>
    </row>
    <row r="74" spans="1:24" ht="90">
      <c r="A74" s="71" t="s">
        <v>130</v>
      </c>
      <c r="B74" s="68" t="s">
        <v>841</v>
      </c>
      <c r="C74" s="69" t="s">
        <v>842</v>
      </c>
      <c r="D74" s="70">
        <v>0</v>
      </c>
      <c r="E74" s="70">
        <v>0</v>
      </c>
      <c r="F74" s="30">
        <v>0.49199999999999999</v>
      </c>
      <c r="G74" s="70">
        <v>0</v>
      </c>
      <c r="H74" s="70">
        <v>0</v>
      </c>
      <c r="I74" s="70">
        <v>0.3</v>
      </c>
      <c r="J74" s="70">
        <v>0</v>
      </c>
      <c r="K74" s="70">
        <v>0</v>
      </c>
      <c r="L74" s="70">
        <v>0</v>
      </c>
      <c r="M74" s="70">
        <f>(50+108.85+313.05654+6.1)/1.2/1000</f>
        <v>0.39833878333333333</v>
      </c>
      <c r="N74" s="70">
        <v>0</v>
      </c>
      <c r="O74" s="70">
        <v>0</v>
      </c>
      <c r="P74" s="70">
        <v>0.3</v>
      </c>
      <c r="Q74" s="70">
        <v>0</v>
      </c>
      <c r="R74" s="70">
        <v>0</v>
      </c>
      <c r="S74" s="70">
        <v>0</v>
      </c>
      <c r="T74" s="70">
        <v>0</v>
      </c>
      <c r="U74" s="70">
        <v>0</v>
      </c>
      <c r="V74" s="70">
        <v>0</v>
      </c>
      <c r="W74" s="70" t="s">
        <v>869</v>
      </c>
      <c r="X74" s="79"/>
    </row>
    <row r="75" spans="1:24" ht="71.25">
      <c r="A75" s="61" t="s">
        <v>132</v>
      </c>
      <c r="B75" s="62" t="s">
        <v>843</v>
      </c>
      <c r="C75" s="63" t="s">
        <v>769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7">
        <v>0</v>
      </c>
      <c r="U75" s="57">
        <v>0</v>
      </c>
      <c r="V75" s="57">
        <v>0</v>
      </c>
      <c r="W75" s="57" t="s">
        <v>869</v>
      </c>
      <c r="X75" s="79"/>
    </row>
    <row r="76" spans="1:24" s="25" customFormat="1" ht="42.75">
      <c r="A76" s="61" t="s">
        <v>134</v>
      </c>
      <c r="B76" s="62" t="s">
        <v>844</v>
      </c>
      <c r="C76" s="63" t="s">
        <v>769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7">
        <v>0</v>
      </c>
      <c r="U76" s="57">
        <v>0</v>
      </c>
      <c r="V76" s="57">
        <v>0</v>
      </c>
      <c r="W76" s="57" t="s">
        <v>869</v>
      </c>
      <c r="X76" s="80"/>
    </row>
  </sheetData>
  <mergeCells count="24">
    <mergeCell ref="A20:C20"/>
    <mergeCell ref="W14:W17"/>
    <mergeCell ref="E15:K15"/>
    <mergeCell ref="L15:R15"/>
    <mergeCell ref="F16:K16"/>
    <mergeCell ref="M16:R16"/>
    <mergeCell ref="A14:A17"/>
    <mergeCell ref="B14:B17"/>
    <mergeCell ref="C14:C17"/>
    <mergeCell ref="D14:D17"/>
    <mergeCell ref="E14:R14"/>
    <mergeCell ref="S14:V15"/>
    <mergeCell ref="S16:T16"/>
    <mergeCell ref="U16:V16"/>
    <mergeCell ref="A4:W4"/>
    <mergeCell ref="A5:W5"/>
    <mergeCell ref="A6:W6"/>
    <mergeCell ref="A7:W7"/>
    <mergeCell ref="A8:W8"/>
    <mergeCell ref="A9:W9"/>
    <mergeCell ref="A10:W10"/>
    <mergeCell ref="A11:W11"/>
    <mergeCell ref="A12:W12"/>
    <mergeCell ref="A13:W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V79"/>
  <sheetViews>
    <sheetView topLeftCell="A11" workbookViewId="0">
      <selection activeCell="E18" sqref="E18"/>
    </sheetView>
  </sheetViews>
  <sheetFormatPr defaultRowHeight="15"/>
  <cols>
    <col min="1" max="1" width="13.7109375" customWidth="1"/>
    <col min="2" max="2" width="41.140625" customWidth="1"/>
    <col min="3" max="3" width="24.85546875" customWidth="1"/>
    <col min="4" max="4" width="19" customWidth="1"/>
    <col min="5" max="5" width="9.140625" style="79"/>
    <col min="11" max="11" width="9.140625" style="79" customWidth="1"/>
    <col min="12" max="16" width="9.140625" style="25"/>
    <col min="22" max="22" width="14.85546875" style="25" customWidth="1"/>
  </cols>
  <sheetData>
    <row r="1" spans="1:22" s="8" customFormat="1" ht="16.5">
      <c r="E1" s="118"/>
      <c r="K1" s="118"/>
      <c r="L1" s="31"/>
      <c r="M1" s="31"/>
      <c r="N1" s="31"/>
      <c r="O1" s="31"/>
      <c r="P1" s="31"/>
      <c r="V1" s="31"/>
    </row>
    <row r="2" spans="1:22" s="8" customFormat="1" ht="16.5">
      <c r="E2" s="118"/>
      <c r="K2" s="118"/>
      <c r="L2" s="31"/>
      <c r="M2" s="31"/>
      <c r="N2" s="31"/>
      <c r="O2" s="31"/>
      <c r="P2" s="31"/>
      <c r="V2" s="31"/>
    </row>
    <row r="3" spans="1:22" s="8" customFormat="1" ht="16.5">
      <c r="E3" s="118"/>
      <c r="K3" s="118"/>
      <c r="L3" s="31"/>
      <c r="M3" s="31"/>
      <c r="N3" s="31"/>
      <c r="O3" s="31"/>
      <c r="P3" s="31"/>
      <c r="V3" s="31"/>
    </row>
    <row r="4" spans="1:22" s="8" customFormat="1" ht="16.5">
      <c r="E4" s="118"/>
      <c r="K4" s="118"/>
      <c r="L4" s="31"/>
      <c r="M4" s="31"/>
      <c r="N4" s="31"/>
      <c r="O4" s="31"/>
      <c r="P4" s="31"/>
      <c r="V4" s="31"/>
    </row>
    <row r="5" spans="1:22" s="8" customFormat="1" ht="16.5">
      <c r="A5" s="125" t="s">
        <v>44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</row>
    <row r="6" spans="1:22" s="8" customFormat="1" ht="16.5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</row>
    <row r="7" spans="1:22" s="8" customFormat="1" ht="16.5">
      <c r="A7" s="125" t="s">
        <v>23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</row>
    <row r="8" spans="1:22" s="8" customFormat="1" ht="16.5">
      <c r="A8" s="124" t="s">
        <v>45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</row>
    <row r="9" spans="1:22" s="8" customFormat="1" ht="16.5">
      <c r="A9" s="124" t="s">
        <v>861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</row>
    <row r="10" spans="1:22" s="8" customFormat="1" ht="16.5">
      <c r="A10" s="124" t="s">
        <v>846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</row>
    <row r="11" spans="1:22" s="8" customFormat="1" ht="16.5">
      <c r="A11" s="124" t="s">
        <v>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</row>
    <row r="12" spans="1:22" s="8" customFormat="1" ht="16.5">
      <c r="A12" s="124" t="s">
        <v>854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</row>
    <row r="13" spans="1:22" s="8" customFormat="1" ht="16.5">
      <c r="A13" s="124" t="s">
        <v>855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</row>
    <row r="14" spans="1:22" s="8" customFormat="1" ht="16.5">
      <c r="A14" s="124" t="s">
        <v>5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</row>
    <row r="15" spans="1:22" ht="85.5" customHeight="1">
      <c r="A15" s="123" t="s">
        <v>6</v>
      </c>
      <c r="B15" s="123" t="s">
        <v>7</v>
      </c>
      <c r="C15" s="123" t="s">
        <v>8</v>
      </c>
      <c r="D15" s="123" t="s">
        <v>46</v>
      </c>
      <c r="E15" s="123" t="s">
        <v>865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 t="s">
        <v>866</v>
      </c>
      <c r="R15" s="123"/>
      <c r="S15" s="123"/>
      <c r="T15" s="123"/>
      <c r="U15" s="123"/>
      <c r="V15" s="130" t="s">
        <v>27</v>
      </c>
    </row>
    <row r="16" spans="1:22" ht="30.75" customHeight="1">
      <c r="A16" s="123"/>
      <c r="B16" s="123"/>
      <c r="C16" s="123"/>
      <c r="D16" s="123"/>
      <c r="E16" s="123" t="s">
        <v>12</v>
      </c>
      <c r="F16" s="123"/>
      <c r="G16" s="123"/>
      <c r="H16" s="123"/>
      <c r="I16" s="123"/>
      <c r="J16" s="123"/>
      <c r="K16" s="123" t="s">
        <v>13</v>
      </c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30"/>
    </row>
    <row r="17" spans="1:22" ht="81.75" customHeight="1">
      <c r="A17" s="123"/>
      <c r="B17" s="123"/>
      <c r="C17" s="123"/>
      <c r="D17" s="123"/>
      <c r="E17" s="116" t="s">
        <v>47</v>
      </c>
      <c r="F17" s="26" t="s">
        <v>40</v>
      </c>
      <c r="G17" s="26" t="s">
        <v>41</v>
      </c>
      <c r="H17" s="26" t="s">
        <v>42</v>
      </c>
      <c r="I17" s="26" t="s">
        <v>43</v>
      </c>
      <c r="J17" s="81" t="s">
        <v>864</v>
      </c>
      <c r="K17" s="114" t="s">
        <v>47</v>
      </c>
      <c r="L17" s="81" t="s">
        <v>40</v>
      </c>
      <c r="M17" s="81" t="s">
        <v>41</v>
      </c>
      <c r="N17" s="81" t="s">
        <v>42</v>
      </c>
      <c r="O17" s="81" t="s">
        <v>43</v>
      </c>
      <c r="P17" s="81" t="s">
        <v>864</v>
      </c>
      <c r="Q17" s="26" t="s">
        <v>40</v>
      </c>
      <c r="R17" s="26" t="s">
        <v>41</v>
      </c>
      <c r="S17" s="26" t="s">
        <v>42</v>
      </c>
      <c r="T17" s="26" t="s">
        <v>43</v>
      </c>
      <c r="U17" s="81" t="s">
        <v>864</v>
      </c>
      <c r="V17" s="130"/>
    </row>
    <row r="18" spans="1:22" s="27" customFormat="1">
      <c r="A18" s="14">
        <v>1</v>
      </c>
      <c r="B18" s="14">
        <v>2</v>
      </c>
      <c r="C18" s="14">
        <v>3</v>
      </c>
      <c r="D18" s="14">
        <v>4</v>
      </c>
      <c r="E18" s="14">
        <v>5</v>
      </c>
      <c r="F18" s="14">
        <v>6</v>
      </c>
      <c r="G18" s="14">
        <v>7</v>
      </c>
      <c r="H18" s="14">
        <v>8</v>
      </c>
      <c r="I18" s="14">
        <v>9</v>
      </c>
      <c r="J18" s="14">
        <v>10</v>
      </c>
      <c r="K18" s="14">
        <v>11</v>
      </c>
      <c r="L18" s="28">
        <v>12</v>
      </c>
      <c r="M18" s="28">
        <v>13</v>
      </c>
      <c r="N18" s="28">
        <v>14</v>
      </c>
      <c r="O18" s="28">
        <v>15</v>
      </c>
      <c r="P18" s="28">
        <v>16</v>
      </c>
      <c r="Q18" s="14">
        <v>17</v>
      </c>
      <c r="R18" s="14">
        <v>18</v>
      </c>
      <c r="S18" s="14">
        <v>19</v>
      </c>
      <c r="T18" s="14">
        <v>20</v>
      </c>
      <c r="U18" s="14">
        <v>21</v>
      </c>
      <c r="V18" s="28">
        <v>22</v>
      </c>
    </row>
    <row r="19" spans="1:22">
      <c r="A19" s="12" t="s">
        <v>20</v>
      </c>
      <c r="B19" s="12" t="s">
        <v>20</v>
      </c>
      <c r="C19" s="12" t="s">
        <v>20</v>
      </c>
      <c r="D19" s="12" t="s">
        <v>20</v>
      </c>
      <c r="E19" s="115" t="s">
        <v>20</v>
      </c>
      <c r="F19" s="12" t="s">
        <v>20</v>
      </c>
      <c r="G19" s="12" t="s">
        <v>20</v>
      </c>
      <c r="H19" s="12" t="s">
        <v>20</v>
      </c>
      <c r="I19" s="12" t="s">
        <v>20</v>
      </c>
      <c r="J19" s="12" t="s">
        <v>20</v>
      </c>
      <c r="K19" s="115" t="s">
        <v>20</v>
      </c>
      <c r="L19" s="112" t="s">
        <v>20</v>
      </c>
      <c r="M19" s="112" t="s">
        <v>20</v>
      </c>
      <c r="N19" s="112" t="s">
        <v>20</v>
      </c>
      <c r="O19" s="112" t="s">
        <v>20</v>
      </c>
      <c r="P19" s="112" t="s">
        <v>20</v>
      </c>
      <c r="Q19" s="12" t="s">
        <v>20</v>
      </c>
      <c r="R19" s="12" t="s">
        <v>20</v>
      </c>
      <c r="S19" s="12" t="s">
        <v>20</v>
      </c>
      <c r="T19" s="12" t="s">
        <v>20</v>
      </c>
      <c r="U19" s="12" t="s">
        <v>20</v>
      </c>
      <c r="V19" s="29" t="s">
        <v>20</v>
      </c>
    </row>
    <row r="20" spans="1:22" ht="28.5" customHeight="1">
      <c r="A20" s="144" t="s">
        <v>33</v>
      </c>
      <c r="B20" s="144"/>
      <c r="C20" s="144"/>
      <c r="D20" s="82" t="s">
        <v>869</v>
      </c>
      <c r="E20" s="115" t="s">
        <v>869</v>
      </c>
      <c r="F20" s="53">
        <f>F21+F22+F23+F24+F25+F26</f>
        <v>0.1</v>
      </c>
      <c r="G20" s="53">
        <f t="shared" ref="G20:J20" si="0">G21+G22+G23+G24+G25+G26</f>
        <v>0</v>
      </c>
      <c r="H20" s="53">
        <f t="shared" si="0"/>
        <v>1.4000000000000001</v>
      </c>
      <c r="I20" s="53">
        <f t="shared" si="0"/>
        <v>0</v>
      </c>
      <c r="J20" s="53">
        <f t="shared" si="0"/>
        <v>1</v>
      </c>
      <c r="K20" s="57" t="s">
        <v>869</v>
      </c>
      <c r="L20" s="57" t="s">
        <v>869</v>
      </c>
      <c r="M20" s="57" t="s">
        <v>869</v>
      </c>
      <c r="N20" s="57" t="s">
        <v>869</v>
      </c>
      <c r="O20" s="57" t="s">
        <v>869</v>
      </c>
      <c r="P20" s="57" t="s">
        <v>869</v>
      </c>
      <c r="Q20" s="57" t="s">
        <v>869</v>
      </c>
      <c r="R20" s="57" t="s">
        <v>869</v>
      </c>
      <c r="S20" s="57" t="s">
        <v>869</v>
      </c>
      <c r="T20" s="57" t="s">
        <v>869</v>
      </c>
      <c r="U20" s="57" t="s">
        <v>869</v>
      </c>
      <c r="V20" s="57" t="s">
        <v>869</v>
      </c>
    </row>
    <row r="21" spans="1:22" ht="28.5">
      <c r="A21" s="54" t="s">
        <v>767</v>
      </c>
      <c r="B21" s="55" t="s">
        <v>768</v>
      </c>
      <c r="C21" s="56" t="s">
        <v>769</v>
      </c>
      <c r="D21" s="82" t="s">
        <v>869</v>
      </c>
      <c r="E21" s="117" t="s">
        <v>869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 t="s">
        <v>869</v>
      </c>
      <c r="L21" s="57" t="s">
        <v>869</v>
      </c>
      <c r="M21" s="57" t="s">
        <v>869</v>
      </c>
      <c r="N21" s="57" t="s">
        <v>869</v>
      </c>
      <c r="O21" s="57" t="s">
        <v>869</v>
      </c>
      <c r="P21" s="57" t="s">
        <v>869</v>
      </c>
      <c r="Q21" s="57" t="s">
        <v>869</v>
      </c>
      <c r="R21" s="57" t="s">
        <v>869</v>
      </c>
      <c r="S21" s="57" t="s">
        <v>869</v>
      </c>
      <c r="T21" s="57" t="s">
        <v>869</v>
      </c>
      <c r="U21" s="57" t="s">
        <v>869</v>
      </c>
      <c r="V21" s="57" t="s">
        <v>869</v>
      </c>
    </row>
    <row r="22" spans="1:22" ht="28.5">
      <c r="A22" s="54" t="s">
        <v>770</v>
      </c>
      <c r="B22" s="55" t="s">
        <v>771</v>
      </c>
      <c r="C22" s="56" t="s">
        <v>769</v>
      </c>
      <c r="D22" s="82" t="s">
        <v>869</v>
      </c>
      <c r="E22" s="117" t="s">
        <v>869</v>
      </c>
      <c r="F22" s="57">
        <f>F27</f>
        <v>0.1</v>
      </c>
      <c r="G22" s="57">
        <v>0</v>
      </c>
      <c r="H22" s="57">
        <f>H53</f>
        <v>1.1000000000000001</v>
      </c>
      <c r="I22" s="57">
        <v>0</v>
      </c>
      <c r="J22" s="57">
        <f>J27</f>
        <v>1</v>
      </c>
      <c r="K22" s="57" t="s">
        <v>869</v>
      </c>
      <c r="L22" s="57" t="s">
        <v>869</v>
      </c>
      <c r="M22" s="57" t="s">
        <v>869</v>
      </c>
      <c r="N22" s="57" t="s">
        <v>869</v>
      </c>
      <c r="O22" s="57" t="s">
        <v>869</v>
      </c>
      <c r="P22" s="57" t="s">
        <v>869</v>
      </c>
      <c r="Q22" s="57" t="s">
        <v>869</v>
      </c>
      <c r="R22" s="57" t="s">
        <v>869</v>
      </c>
      <c r="S22" s="57" t="s">
        <v>869</v>
      </c>
      <c r="T22" s="57" t="s">
        <v>869</v>
      </c>
      <c r="U22" s="57" t="s">
        <v>869</v>
      </c>
      <c r="V22" s="57" t="s">
        <v>869</v>
      </c>
    </row>
    <row r="23" spans="1:22" ht="71.25">
      <c r="A23" s="54" t="s">
        <v>772</v>
      </c>
      <c r="B23" s="55" t="s">
        <v>773</v>
      </c>
      <c r="C23" s="56" t="s">
        <v>769</v>
      </c>
      <c r="D23" s="82" t="s">
        <v>869</v>
      </c>
      <c r="E23" s="117" t="s">
        <v>869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 t="s">
        <v>869</v>
      </c>
      <c r="L23" s="57" t="s">
        <v>869</v>
      </c>
      <c r="M23" s="57" t="s">
        <v>869</v>
      </c>
      <c r="N23" s="57" t="s">
        <v>869</v>
      </c>
      <c r="O23" s="57" t="s">
        <v>869</v>
      </c>
      <c r="P23" s="57" t="s">
        <v>869</v>
      </c>
      <c r="Q23" s="57" t="s">
        <v>869</v>
      </c>
      <c r="R23" s="57" t="s">
        <v>869</v>
      </c>
      <c r="S23" s="57" t="s">
        <v>869</v>
      </c>
      <c r="T23" s="57" t="s">
        <v>869</v>
      </c>
      <c r="U23" s="57" t="s">
        <v>869</v>
      </c>
      <c r="V23" s="57" t="s">
        <v>869</v>
      </c>
    </row>
    <row r="24" spans="1:22" ht="28.5">
      <c r="A24" s="54" t="s">
        <v>774</v>
      </c>
      <c r="B24" s="55" t="s">
        <v>775</v>
      </c>
      <c r="C24" s="56" t="s">
        <v>769</v>
      </c>
      <c r="D24" s="82" t="s">
        <v>869</v>
      </c>
      <c r="E24" s="117" t="s">
        <v>869</v>
      </c>
      <c r="F24" s="57">
        <v>0</v>
      </c>
      <c r="G24" s="57">
        <v>0</v>
      </c>
      <c r="H24" s="57">
        <f>H73</f>
        <v>0.3</v>
      </c>
      <c r="I24" s="57">
        <v>0</v>
      </c>
      <c r="J24" s="57">
        <v>0</v>
      </c>
      <c r="K24" s="57" t="s">
        <v>869</v>
      </c>
      <c r="L24" s="57" t="s">
        <v>869</v>
      </c>
      <c r="M24" s="57" t="s">
        <v>869</v>
      </c>
      <c r="N24" s="57" t="s">
        <v>869</v>
      </c>
      <c r="O24" s="57" t="s">
        <v>869</v>
      </c>
      <c r="P24" s="57" t="s">
        <v>869</v>
      </c>
      <c r="Q24" s="57" t="s">
        <v>869</v>
      </c>
      <c r="R24" s="57" t="s">
        <v>869</v>
      </c>
      <c r="S24" s="57" t="s">
        <v>869</v>
      </c>
      <c r="T24" s="57" t="s">
        <v>869</v>
      </c>
      <c r="U24" s="57" t="s">
        <v>869</v>
      </c>
      <c r="V24" s="57" t="s">
        <v>869</v>
      </c>
    </row>
    <row r="25" spans="1:22" ht="42.75">
      <c r="A25" s="54" t="s">
        <v>776</v>
      </c>
      <c r="B25" s="55" t="s">
        <v>777</v>
      </c>
      <c r="C25" s="56" t="s">
        <v>769</v>
      </c>
      <c r="D25" s="82" t="s">
        <v>869</v>
      </c>
      <c r="E25" s="117" t="s">
        <v>869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 t="s">
        <v>869</v>
      </c>
      <c r="L25" s="57" t="s">
        <v>869</v>
      </c>
      <c r="M25" s="57" t="s">
        <v>869</v>
      </c>
      <c r="N25" s="57" t="s">
        <v>869</v>
      </c>
      <c r="O25" s="57" t="s">
        <v>869</v>
      </c>
      <c r="P25" s="57" t="s">
        <v>869</v>
      </c>
      <c r="Q25" s="57" t="s">
        <v>869</v>
      </c>
      <c r="R25" s="57" t="s">
        <v>869</v>
      </c>
      <c r="S25" s="57" t="s">
        <v>869</v>
      </c>
      <c r="T25" s="57" t="s">
        <v>869</v>
      </c>
      <c r="U25" s="57" t="s">
        <v>869</v>
      </c>
      <c r="V25" s="57" t="s">
        <v>869</v>
      </c>
    </row>
    <row r="26" spans="1:22" ht="28.5">
      <c r="A26" s="54" t="s">
        <v>778</v>
      </c>
      <c r="B26" s="55" t="s">
        <v>779</v>
      </c>
      <c r="C26" s="56" t="s">
        <v>769</v>
      </c>
      <c r="D26" s="82" t="s">
        <v>869</v>
      </c>
      <c r="E26" s="117" t="s">
        <v>869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 t="s">
        <v>869</v>
      </c>
      <c r="L26" s="57" t="s">
        <v>869</v>
      </c>
      <c r="M26" s="57" t="s">
        <v>869</v>
      </c>
      <c r="N26" s="57" t="s">
        <v>869</v>
      </c>
      <c r="O26" s="57" t="s">
        <v>869</v>
      </c>
      <c r="P26" s="57" t="s">
        <v>869</v>
      </c>
      <c r="Q26" s="57" t="s">
        <v>869</v>
      </c>
      <c r="R26" s="57" t="s">
        <v>869</v>
      </c>
      <c r="S26" s="57" t="s">
        <v>869</v>
      </c>
      <c r="T26" s="57" t="s">
        <v>869</v>
      </c>
      <c r="U26" s="57" t="s">
        <v>869</v>
      </c>
      <c r="V26" s="57" t="s">
        <v>869</v>
      </c>
    </row>
    <row r="27" spans="1:22">
      <c r="A27" s="58" t="s">
        <v>780</v>
      </c>
      <c r="B27" s="59" t="s">
        <v>781</v>
      </c>
      <c r="C27" s="60" t="s">
        <v>769</v>
      </c>
      <c r="D27" s="82" t="s">
        <v>869</v>
      </c>
      <c r="E27" s="117" t="s">
        <v>869</v>
      </c>
      <c r="F27" s="57">
        <f>F48</f>
        <v>0.1</v>
      </c>
      <c r="G27" s="57">
        <v>0</v>
      </c>
      <c r="H27" s="57">
        <f>H48</f>
        <v>1.4000000000000001</v>
      </c>
      <c r="I27" s="57">
        <v>0</v>
      </c>
      <c r="J27" s="57">
        <f>J48</f>
        <v>1</v>
      </c>
      <c r="K27" s="57" t="s">
        <v>869</v>
      </c>
      <c r="L27" s="57" t="s">
        <v>869</v>
      </c>
      <c r="M27" s="57" t="s">
        <v>869</v>
      </c>
      <c r="N27" s="57" t="s">
        <v>869</v>
      </c>
      <c r="O27" s="57" t="s">
        <v>869</v>
      </c>
      <c r="P27" s="57" t="s">
        <v>869</v>
      </c>
      <c r="Q27" s="57" t="s">
        <v>869</v>
      </c>
      <c r="R27" s="57" t="s">
        <v>869</v>
      </c>
      <c r="S27" s="57" t="s">
        <v>869</v>
      </c>
      <c r="T27" s="57" t="s">
        <v>869</v>
      </c>
      <c r="U27" s="57" t="s">
        <v>869</v>
      </c>
      <c r="V27" s="57" t="s">
        <v>869</v>
      </c>
    </row>
    <row r="28" spans="1:22" ht="28.5">
      <c r="A28" s="61" t="s">
        <v>119</v>
      </c>
      <c r="B28" s="62" t="s">
        <v>782</v>
      </c>
      <c r="C28" s="63" t="s">
        <v>769</v>
      </c>
      <c r="D28" s="82" t="s">
        <v>869</v>
      </c>
      <c r="E28" s="117" t="s">
        <v>869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 t="s">
        <v>869</v>
      </c>
      <c r="L28" s="57" t="s">
        <v>869</v>
      </c>
      <c r="M28" s="57" t="s">
        <v>869</v>
      </c>
      <c r="N28" s="57" t="s">
        <v>869</v>
      </c>
      <c r="O28" s="57" t="s">
        <v>869</v>
      </c>
      <c r="P28" s="57" t="s">
        <v>869</v>
      </c>
      <c r="Q28" s="57" t="s">
        <v>869</v>
      </c>
      <c r="R28" s="57" t="s">
        <v>869</v>
      </c>
      <c r="S28" s="57" t="s">
        <v>869</v>
      </c>
      <c r="T28" s="57" t="s">
        <v>869</v>
      </c>
      <c r="U28" s="57" t="s">
        <v>869</v>
      </c>
      <c r="V28" s="57" t="s">
        <v>869</v>
      </c>
    </row>
    <row r="29" spans="1:22" ht="15" customHeight="1">
      <c r="A29" s="61" t="s">
        <v>500</v>
      </c>
      <c r="B29" s="62" t="s">
        <v>783</v>
      </c>
      <c r="C29" s="63" t="s">
        <v>769</v>
      </c>
      <c r="D29" s="82" t="s">
        <v>869</v>
      </c>
      <c r="E29" s="115" t="s">
        <v>869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 t="s">
        <v>869</v>
      </c>
      <c r="L29" s="57" t="s">
        <v>869</v>
      </c>
      <c r="M29" s="57" t="s">
        <v>869</v>
      </c>
      <c r="N29" s="57" t="s">
        <v>869</v>
      </c>
      <c r="O29" s="57" t="s">
        <v>869</v>
      </c>
      <c r="P29" s="57" t="s">
        <v>869</v>
      </c>
      <c r="Q29" s="57" t="s">
        <v>869</v>
      </c>
      <c r="R29" s="57" t="s">
        <v>869</v>
      </c>
      <c r="S29" s="57" t="s">
        <v>869</v>
      </c>
      <c r="T29" s="57" t="s">
        <v>869</v>
      </c>
      <c r="U29" s="57" t="s">
        <v>869</v>
      </c>
      <c r="V29" s="57" t="s">
        <v>869</v>
      </c>
    </row>
    <row r="30" spans="1:22" ht="71.25">
      <c r="A30" s="64" t="s">
        <v>502</v>
      </c>
      <c r="B30" s="65" t="s">
        <v>784</v>
      </c>
      <c r="C30" s="66" t="s">
        <v>769</v>
      </c>
      <c r="D30" s="82" t="s">
        <v>869</v>
      </c>
      <c r="E30" s="117" t="s">
        <v>869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 t="s">
        <v>869</v>
      </c>
      <c r="L30" s="57" t="s">
        <v>869</v>
      </c>
      <c r="M30" s="57" t="s">
        <v>869</v>
      </c>
      <c r="N30" s="57" t="s">
        <v>869</v>
      </c>
      <c r="O30" s="57" t="s">
        <v>869</v>
      </c>
      <c r="P30" s="57" t="s">
        <v>869</v>
      </c>
      <c r="Q30" s="57" t="s">
        <v>869</v>
      </c>
      <c r="R30" s="57" t="s">
        <v>869</v>
      </c>
      <c r="S30" s="57" t="s">
        <v>869</v>
      </c>
      <c r="T30" s="57" t="s">
        <v>869</v>
      </c>
      <c r="U30" s="57" t="s">
        <v>869</v>
      </c>
      <c r="V30" s="57" t="s">
        <v>869</v>
      </c>
    </row>
    <row r="31" spans="1:22" ht="71.25">
      <c r="A31" s="64" t="s">
        <v>507</v>
      </c>
      <c r="B31" s="65" t="s">
        <v>785</v>
      </c>
      <c r="C31" s="66" t="s">
        <v>769</v>
      </c>
      <c r="D31" s="82" t="s">
        <v>869</v>
      </c>
      <c r="E31" s="117" t="s">
        <v>869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 t="s">
        <v>869</v>
      </c>
      <c r="L31" s="57" t="s">
        <v>869</v>
      </c>
      <c r="M31" s="57" t="s">
        <v>869</v>
      </c>
      <c r="N31" s="57" t="s">
        <v>869</v>
      </c>
      <c r="O31" s="57" t="s">
        <v>869</v>
      </c>
      <c r="P31" s="57" t="s">
        <v>869</v>
      </c>
      <c r="Q31" s="57" t="s">
        <v>869</v>
      </c>
      <c r="R31" s="57" t="s">
        <v>869</v>
      </c>
      <c r="S31" s="57" t="s">
        <v>869</v>
      </c>
      <c r="T31" s="57" t="s">
        <v>869</v>
      </c>
      <c r="U31" s="57" t="s">
        <v>869</v>
      </c>
      <c r="V31" s="57" t="s">
        <v>869</v>
      </c>
    </row>
    <row r="32" spans="1:22" ht="57">
      <c r="A32" s="61" t="s">
        <v>509</v>
      </c>
      <c r="B32" s="62" t="s">
        <v>786</v>
      </c>
      <c r="C32" s="63" t="s">
        <v>769</v>
      </c>
      <c r="D32" s="82" t="s">
        <v>869</v>
      </c>
      <c r="E32" s="117" t="s">
        <v>869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 t="s">
        <v>869</v>
      </c>
      <c r="L32" s="57" t="s">
        <v>869</v>
      </c>
      <c r="M32" s="57" t="s">
        <v>869</v>
      </c>
      <c r="N32" s="57" t="s">
        <v>869</v>
      </c>
      <c r="O32" s="57" t="s">
        <v>869</v>
      </c>
      <c r="P32" s="57" t="s">
        <v>869</v>
      </c>
      <c r="Q32" s="57" t="s">
        <v>869</v>
      </c>
      <c r="R32" s="57" t="s">
        <v>869</v>
      </c>
      <c r="S32" s="57" t="s">
        <v>869</v>
      </c>
      <c r="T32" s="57" t="s">
        <v>869</v>
      </c>
      <c r="U32" s="57" t="s">
        <v>869</v>
      </c>
      <c r="V32" s="57" t="s">
        <v>869</v>
      </c>
    </row>
    <row r="33" spans="1:22" ht="42.75">
      <c r="A33" s="61" t="s">
        <v>122</v>
      </c>
      <c r="B33" s="62" t="s">
        <v>787</v>
      </c>
      <c r="C33" s="63" t="s">
        <v>769</v>
      </c>
      <c r="D33" s="82" t="s">
        <v>869</v>
      </c>
      <c r="E33" s="117" t="s">
        <v>869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 t="s">
        <v>869</v>
      </c>
      <c r="L33" s="57" t="s">
        <v>869</v>
      </c>
      <c r="M33" s="57" t="s">
        <v>869</v>
      </c>
      <c r="N33" s="57" t="s">
        <v>869</v>
      </c>
      <c r="O33" s="57" t="s">
        <v>869</v>
      </c>
      <c r="P33" s="57" t="s">
        <v>869</v>
      </c>
      <c r="Q33" s="57" t="s">
        <v>869</v>
      </c>
      <c r="R33" s="57" t="s">
        <v>869</v>
      </c>
      <c r="S33" s="57" t="s">
        <v>869</v>
      </c>
      <c r="T33" s="57" t="s">
        <v>869</v>
      </c>
      <c r="U33" s="57" t="s">
        <v>869</v>
      </c>
      <c r="V33" s="57" t="s">
        <v>869</v>
      </c>
    </row>
    <row r="34" spans="1:22" ht="71.25">
      <c r="A34" s="61" t="s">
        <v>530</v>
      </c>
      <c r="B34" s="62" t="s">
        <v>788</v>
      </c>
      <c r="C34" s="63" t="s">
        <v>769</v>
      </c>
      <c r="D34" s="82" t="s">
        <v>869</v>
      </c>
      <c r="E34" s="117" t="s">
        <v>869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 t="s">
        <v>869</v>
      </c>
      <c r="L34" s="57" t="s">
        <v>869</v>
      </c>
      <c r="M34" s="57" t="s">
        <v>869</v>
      </c>
      <c r="N34" s="57" t="s">
        <v>869</v>
      </c>
      <c r="O34" s="57" t="s">
        <v>869</v>
      </c>
      <c r="P34" s="57" t="s">
        <v>869</v>
      </c>
      <c r="Q34" s="57" t="s">
        <v>869</v>
      </c>
      <c r="R34" s="57" t="s">
        <v>869</v>
      </c>
      <c r="S34" s="57" t="s">
        <v>869</v>
      </c>
      <c r="T34" s="57" t="s">
        <v>869</v>
      </c>
      <c r="U34" s="57" t="s">
        <v>869</v>
      </c>
      <c r="V34" s="57" t="s">
        <v>869</v>
      </c>
    </row>
    <row r="35" spans="1:22" ht="42.75">
      <c r="A35" s="61" t="s">
        <v>531</v>
      </c>
      <c r="B35" s="62" t="s">
        <v>789</v>
      </c>
      <c r="C35" s="63" t="s">
        <v>769</v>
      </c>
      <c r="D35" s="82" t="s">
        <v>869</v>
      </c>
      <c r="E35" s="117" t="s">
        <v>869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 t="s">
        <v>869</v>
      </c>
      <c r="L35" s="57" t="s">
        <v>869</v>
      </c>
      <c r="M35" s="57" t="s">
        <v>869</v>
      </c>
      <c r="N35" s="57" t="s">
        <v>869</v>
      </c>
      <c r="O35" s="57" t="s">
        <v>869</v>
      </c>
      <c r="P35" s="57" t="s">
        <v>869</v>
      </c>
      <c r="Q35" s="57" t="s">
        <v>869</v>
      </c>
      <c r="R35" s="57" t="s">
        <v>869</v>
      </c>
      <c r="S35" s="57" t="s">
        <v>869</v>
      </c>
      <c r="T35" s="57" t="s">
        <v>869</v>
      </c>
      <c r="U35" s="57" t="s">
        <v>869</v>
      </c>
      <c r="V35" s="57" t="s">
        <v>869</v>
      </c>
    </row>
    <row r="36" spans="1:22" ht="57">
      <c r="A36" s="61" t="s">
        <v>124</v>
      </c>
      <c r="B36" s="62" t="s">
        <v>790</v>
      </c>
      <c r="C36" s="63" t="s">
        <v>769</v>
      </c>
      <c r="D36" s="82" t="s">
        <v>869</v>
      </c>
      <c r="E36" s="117" t="s">
        <v>869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 t="s">
        <v>869</v>
      </c>
      <c r="L36" s="57" t="s">
        <v>869</v>
      </c>
      <c r="M36" s="57" t="s">
        <v>869</v>
      </c>
      <c r="N36" s="57" t="s">
        <v>869</v>
      </c>
      <c r="O36" s="57" t="s">
        <v>869</v>
      </c>
      <c r="P36" s="57" t="s">
        <v>869</v>
      </c>
      <c r="Q36" s="57" t="s">
        <v>869</v>
      </c>
      <c r="R36" s="57" t="s">
        <v>869</v>
      </c>
      <c r="S36" s="57" t="s">
        <v>869</v>
      </c>
      <c r="T36" s="57" t="s">
        <v>869</v>
      </c>
      <c r="U36" s="57" t="s">
        <v>869</v>
      </c>
      <c r="V36" s="57" t="s">
        <v>869</v>
      </c>
    </row>
    <row r="37" spans="1:22" ht="42.75">
      <c r="A37" s="61" t="s">
        <v>791</v>
      </c>
      <c r="B37" s="62" t="s">
        <v>792</v>
      </c>
      <c r="C37" s="63" t="s">
        <v>769</v>
      </c>
      <c r="D37" s="82" t="s">
        <v>869</v>
      </c>
      <c r="E37" s="117" t="s">
        <v>869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 t="s">
        <v>869</v>
      </c>
      <c r="L37" s="57" t="s">
        <v>869</v>
      </c>
      <c r="M37" s="57" t="s">
        <v>869</v>
      </c>
      <c r="N37" s="57" t="s">
        <v>869</v>
      </c>
      <c r="O37" s="57" t="s">
        <v>869</v>
      </c>
      <c r="P37" s="57" t="s">
        <v>869</v>
      </c>
      <c r="Q37" s="57" t="s">
        <v>869</v>
      </c>
      <c r="R37" s="57" t="s">
        <v>869</v>
      </c>
      <c r="S37" s="57" t="s">
        <v>869</v>
      </c>
      <c r="T37" s="57" t="s">
        <v>869</v>
      </c>
      <c r="U37" s="57" t="s">
        <v>869</v>
      </c>
      <c r="V37" s="57" t="s">
        <v>869</v>
      </c>
    </row>
    <row r="38" spans="1:22" ht="114">
      <c r="A38" s="61" t="s">
        <v>791</v>
      </c>
      <c r="B38" s="62" t="s">
        <v>793</v>
      </c>
      <c r="C38" s="63" t="s">
        <v>769</v>
      </c>
      <c r="D38" s="82" t="s">
        <v>869</v>
      </c>
      <c r="E38" s="117" t="s">
        <v>869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 t="s">
        <v>869</v>
      </c>
      <c r="L38" s="57" t="s">
        <v>869</v>
      </c>
      <c r="M38" s="57" t="s">
        <v>869</v>
      </c>
      <c r="N38" s="57" t="s">
        <v>869</v>
      </c>
      <c r="O38" s="57" t="s">
        <v>869</v>
      </c>
      <c r="P38" s="57" t="s">
        <v>869</v>
      </c>
      <c r="Q38" s="57" t="s">
        <v>869</v>
      </c>
      <c r="R38" s="57" t="s">
        <v>869</v>
      </c>
      <c r="S38" s="57" t="s">
        <v>869</v>
      </c>
      <c r="T38" s="57" t="s">
        <v>869</v>
      </c>
      <c r="U38" s="57" t="s">
        <v>869</v>
      </c>
      <c r="V38" s="57" t="s">
        <v>869</v>
      </c>
    </row>
    <row r="39" spans="1:22" ht="99.75">
      <c r="A39" s="61" t="s">
        <v>791</v>
      </c>
      <c r="B39" s="62" t="s">
        <v>794</v>
      </c>
      <c r="C39" s="63" t="s">
        <v>769</v>
      </c>
      <c r="D39" s="82" t="s">
        <v>869</v>
      </c>
      <c r="E39" s="117" t="s">
        <v>869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 t="s">
        <v>869</v>
      </c>
      <c r="L39" s="57" t="s">
        <v>869</v>
      </c>
      <c r="M39" s="57" t="s">
        <v>869</v>
      </c>
      <c r="N39" s="57" t="s">
        <v>869</v>
      </c>
      <c r="O39" s="57" t="s">
        <v>869</v>
      </c>
      <c r="P39" s="57" t="s">
        <v>869</v>
      </c>
      <c r="Q39" s="57" t="s">
        <v>869</v>
      </c>
      <c r="R39" s="57" t="s">
        <v>869</v>
      </c>
      <c r="S39" s="57" t="s">
        <v>869</v>
      </c>
      <c r="T39" s="57" t="s">
        <v>869</v>
      </c>
      <c r="U39" s="57" t="s">
        <v>869</v>
      </c>
      <c r="V39" s="57" t="s">
        <v>869</v>
      </c>
    </row>
    <row r="40" spans="1:22" ht="114">
      <c r="A40" s="61" t="s">
        <v>791</v>
      </c>
      <c r="B40" s="62" t="s">
        <v>795</v>
      </c>
      <c r="C40" s="63" t="s">
        <v>769</v>
      </c>
      <c r="D40" s="82" t="s">
        <v>869</v>
      </c>
      <c r="E40" s="117" t="s">
        <v>869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 t="s">
        <v>869</v>
      </c>
      <c r="L40" s="57" t="s">
        <v>869</v>
      </c>
      <c r="M40" s="57" t="s">
        <v>869</v>
      </c>
      <c r="N40" s="57" t="s">
        <v>869</v>
      </c>
      <c r="O40" s="57" t="s">
        <v>869</v>
      </c>
      <c r="P40" s="57" t="s">
        <v>869</v>
      </c>
      <c r="Q40" s="57" t="s">
        <v>869</v>
      </c>
      <c r="R40" s="57" t="s">
        <v>869</v>
      </c>
      <c r="S40" s="57" t="s">
        <v>869</v>
      </c>
      <c r="T40" s="57" t="s">
        <v>869</v>
      </c>
      <c r="U40" s="57" t="s">
        <v>869</v>
      </c>
      <c r="V40" s="57" t="s">
        <v>869</v>
      </c>
    </row>
    <row r="41" spans="1:22" ht="42.75">
      <c r="A41" s="61" t="s">
        <v>796</v>
      </c>
      <c r="B41" s="62" t="s">
        <v>792</v>
      </c>
      <c r="C41" s="63" t="s">
        <v>769</v>
      </c>
      <c r="D41" s="82" t="s">
        <v>869</v>
      </c>
      <c r="E41" s="117" t="s">
        <v>869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 t="s">
        <v>869</v>
      </c>
      <c r="L41" s="57" t="s">
        <v>869</v>
      </c>
      <c r="M41" s="57" t="s">
        <v>869</v>
      </c>
      <c r="N41" s="57" t="s">
        <v>869</v>
      </c>
      <c r="O41" s="57" t="s">
        <v>869</v>
      </c>
      <c r="P41" s="57" t="s">
        <v>869</v>
      </c>
      <c r="Q41" s="57" t="s">
        <v>869</v>
      </c>
      <c r="R41" s="57" t="s">
        <v>869</v>
      </c>
      <c r="S41" s="57" t="s">
        <v>869</v>
      </c>
      <c r="T41" s="57" t="s">
        <v>869</v>
      </c>
      <c r="U41" s="57" t="s">
        <v>869</v>
      </c>
      <c r="V41" s="57" t="s">
        <v>869</v>
      </c>
    </row>
    <row r="42" spans="1:22" ht="114">
      <c r="A42" s="61" t="s">
        <v>796</v>
      </c>
      <c r="B42" s="62" t="s">
        <v>793</v>
      </c>
      <c r="C42" s="63" t="s">
        <v>769</v>
      </c>
      <c r="D42" s="82" t="s">
        <v>869</v>
      </c>
      <c r="E42" s="117" t="s">
        <v>869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 t="s">
        <v>869</v>
      </c>
      <c r="L42" s="57" t="s">
        <v>869</v>
      </c>
      <c r="M42" s="57" t="s">
        <v>869</v>
      </c>
      <c r="N42" s="57" t="s">
        <v>869</v>
      </c>
      <c r="O42" s="57" t="s">
        <v>869</v>
      </c>
      <c r="P42" s="57" t="s">
        <v>869</v>
      </c>
      <c r="Q42" s="57" t="s">
        <v>869</v>
      </c>
      <c r="R42" s="57" t="s">
        <v>869</v>
      </c>
      <c r="S42" s="57" t="s">
        <v>869</v>
      </c>
      <c r="T42" s="57" t="s">
        <v>869</v>
      </c>
      <c r="U42" s="57" t="s">
        <v>869</v>
      </c>
      <c r="V42" s="57" t="s">
        <v>869</v>
      </c>
    </row>
    <row r="43" spans="1:22" ht="99.75">
      <c r="A43" s="61" t="s">
        <v>796</v>
      </c>
      <c r="B43" s="62" t="s">
        <v>794</v>
      </c>
      <c r="C43" s="63" t="s">
        <v>769</v>
      </c>
      <c r="D43" s="82" t="s">
        <v>869</v>
      </c>
      <c r="E43" s="117" t="s">
        <v>869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 t="s">
        <v>869</v>
      </c>
      <c r="L43" s="57" t="s">
        <v>869</v>
      </c>
      <c r="M43" s="57" t="s">
        <v>869</v>
      </c>
      <c r="N43" s="57" t="s">
        <v>869</v>
      </c>
      <c r="O43" s="57" t="s">
        <v>869</v>
      </c>
      <c r="P43" s="57" t="s">
        <v>869</v>
      </c>
      <c r="Q43" s="57" t="s">
        <v>869</v>
      </c>
      <c r="R43" s="57" t="s">
        <v>869</v>
      </c>
      <c r="S43" s="57" t="s">
        <v>869</v>
      </c>
      <c r="T43" s="57" t="s">
        <v>869</v>
      </c>
      <c r="U43" s="57" t="s">
        <v>869</v>
      </c>
      <c r="V43" s="57" t="s">
        <v>869</v>
      </c>
    </row>
    <row r="44" spans="1:22" ht="114">
      <c r="A44" s="61" t="s">
        <v>796</v>
      </c>
      <c r="B44" s="62" t="s">
        <v>797</v>
      </c>
      <c r="C44" s="63" t="s">
        <v>769</v>
      </c>
      <c r="D44" s="82" t="s">
        <v>869</v>
      </c>
      <c r="E44" s="117" t="s">
        <v>869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 t="s">
        <v>869</v>
      </c>
      <c r="L44" s="57" t="s">
        <v>869</v>
      </c>
      <c r="M44" s="57" t="s">
        <v>869</v>
      </c>
      <c r="N44" s="57" t="s">
        <v>869</v>
      </c>
      <c r="O44" s="57" t="s">
        <v>869</v>
      </c>
      <c r="P44" s="57" t="s">
        <v>869</v>
      </c>
      <c r="Q44" s="57" t="s">
        <v>869</v>
      </c>
      <c r="R44" s="57" t="s">
        <v>869</v>
      </c>
      <c r="S44" s="57" t="s">
        <v>869</v>
      </c>
      <c r="T44" s="57" t="s">
        <v>869</v>
      </c>
      <c r="U44" s="57" t="s">
        <v>869</v>
      </c>
      <c r="V44" s="57" t="s">
        <v>869</v>
      </c>
    </row>
    <row r="45" spans="1:22" ht="85.5">
      <c r="A45" s="61" t="s">
        <v>798</v>
      </c>
      <c r="B45" s="62" t="s">
        <v>799</v>
      </c>
      <c r="C45" s="63" t="s">
        <v>769</v>
      </c>
      <c r="D45" s="82" t="s">
        <v>869</v>
      </c>
      <c r="E45" s="117" t="s">
        <v>869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 t="s">
        <v>869</v>
      </c>
      <c r="L45" s="57" t="s">
        <v>869</v>
      </c>
      <c r="M45" s="57" t="s">
        <v>869</v>
      </c>
      <c r="N45" s="57" t="s">
        <v>869</v>
      </c>
      <c r="O45" s="57" t="s">
        <v>869</v>
      </c>
      <c r="P45" s="57" t="s">
        <v>869</v>
      </c>
      <c r="Q45" s="57" t="s">
        <v>869</v>
      </c>
      <c r="R45" s="57" t="s">
        <v>869</v>
      </c>
      <c r="S45" s="57" t="s">
        <v>869</v>
      </c>
      <c r="T45" s="57" t="s">
        <v>869</v>
      </c>
      <c r="U45" s="57" t="s">
        <v>869</v>
      </c>
      <c r="V45" s="57" t="s">
        <v>869</v>
      </c>
    </row>
    <row r="46" spans="1:22" ht="71.25">
      <c r="A46" s="61" t="s">
        <v>800</v>
      </c>
      <c r="B46" s="62" t="s">
        <v>801</v>
      </c>
      <c r="C46" s="63" t="s">
        <v>769</v>
      </c>
      <c r="D46" s="82" t="s">
        <v>869</v>
      </c>
      <c r="E46" s="117" t="s">
        <v>869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 t="s">
        <v>869</v>
      </c>
      <c r="L46" s="57" t="s">
        <v>869</v>
      </c>
      <c r="M46" s="57" t="s">
        <v>869</v>
      </c>
      <c r="N46" s="57" t="s">
        <v>869</v>
      </c>
      <c r="O46" s="57" t="s">
        <v>869</v>
      </c>
      <c r="P46" s="57" t="s">
        <v>869</v>
      </c>
      <c r="Q46" s="57" t="s">
        <v>869</v>
      </c>
      <c r="R46" s="57" t="s">
        <v>869</v>
      </c>
      <c r="S46" s="57" t="s">
        <v>869</v>
      </c>
      <c r="T46" s="57" t="s">
        <v>869</v>
      </c>
      <c r="U46" s="57" t="s">
        <v>869</v>
      </c>
      <c r="V46" s="57" t="s">
        <v>869</v>
      </c>
    </row>
    <row r="47" spans="1:22" ht="85.5">
      <c r="A47" s="61" t="s">
        <v>802</v>
      </c>
      <c r="B47" s="62" t="s">
        <v>803</v>
      </c>
      <c r="C47" s="63" t="s">
        <v>769</v>
      </c>
      <c r="D47" s="82" t="s">
        <v>869</v>
      </c>
      <c r="E47" s="117" t="s">
        <v>869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 t="s">
        <v>869</v>
      </c>
      <c r="L47" s="57" t="s">
        <v>869</v>
      </c>
      <c r="M47" s="57" t="s">
        <v>869</v>
      </c>
      <c r="N47" s="57" t="s">
        <v>869</v>
      </c>
      <c r="O47" s="57" t="s">
        <v>869</v>
      </c>
      <c r="P47" s="57" t="s">
        <v>869</v>
      </c>
      <c r="Q47" s="57" t="s">
        <v>869</v>
      </c>
      <c r="R47" s="57" t="s">
        <v>869</v>
      </c>
      <c r="S47" s="57" t="s">
        <v>869</v>
      </c>
      <c r="T47" s="57" t="s">
        <v>869</v>
      </c>
      <c r="U47" s="57" t="s">
        <v>869</v>
      </c>
      <c r="V47" s="57" t="s">
        <v>869</v>
      </c>
    </row>
    <row r="48" spans="1:22" ht="42.75">
      <c r="A48" s="61" t="s">
        <v>126</v>
      </c>
      <c r="B48" s="62" t="s">
        <v>804</v>
      </c>
      <c r="C48" s="63" t="s">
        <v>769</v>
      </c>
      <c r="D48" s="82" t="s">
        <v>869</v>
      </c>
      <c r="E48" s="117" t="s">
        <v>214</v>
      </c>
      <c r="F48" s="57">
        <f>F49</f>
        <v>0.1</v>
      </c>
      <c r="G48" s="57">
        <v>0</v>
      </c>
      <c r="H48" s="57">
        <f>H53+H73</f>
        <v>1.4000000000000001</v>
      </c>
      <c r="I48" s="57">
        <v>0</v>
      </c>
      <c r="J48" s="57">
        <f>J59</f>
        <v>1</v>
      </c>
      <c r="K48" s="57" t="s">
        <v>869</v>
      </c>
      <c r="L48" s="57" t="s">
        <v>869</v>
      </c>
      <c r="M48" s="57" t="s">
        <v>869</v>
      </c>
      <c r="N48" s="57" t="s">
        <v>869</v>
      </c>
      <c r="O48" s="57" t="s">
        <v>869</v>
      </c>
      <c r="P48" s="57" t="s">
        <v>869</v>
      </c>
      <c r="Q48" s="57" t="s">
        <v>869</v>
      </c>
      <c r="R48" s="57" t="s">
        <v>869</v>
      </c>
      <c r="S48" s="57" t="s">
        <v>869</v>
      </c>
      <c r="T48" s="57" t="s">
        <v>869</v>
      </c>
      <c r="U48" s="57" t="s">
        <v>869</v>
      </c>
      <c r="V48" s="57" t="s">
        <v>869</v>
      </c>
    </row>
    <row r="49" spans="1:22" ht="71.25">
      <c r="A49" s="61" t="s">
        <v>535</v>
      </c>
      <c r="B49" s="62" t="s">
        <v>805</v>
      </c>
      <c r="C49" s="63" t="s">
        <v>769</v>
      </c>
      <c r="D49" s="82" t="s">
        <v>869</v>
      </c>
      <c r="E49" s="117" t="s">
        <v>214</v>
      </c>
      <c r="F49" s="57">
        <v>0.1</v>
      </c>
      <c r="G49" s="57">
        <v>0</v>
      </c>
      <c r="H49" s="57">
        <v>0</v>
      </c>
      <c r="I49" s="57">
        <v>0</v>
      </c>
      <c r="J49" s="57">
        <v>0</v>
      </c>
      <c r="K49" s="57" t="s">
        <v>869</v>
      </c>
      <c r="L49" s="57" t="s">
        <v>869</v>
      </c>
      <c r="M49" s="57" t="s">
        <v>869</v>
      </c>
      <c r="N49" s="57" t="s">
        <v>869</v>
      </c>
      <c r="O49" s="57" t="s">
        <v>869</v>
      </c>
      <c r="P49" s="57" t="s">
        <v>869</v>
      </c>
      <c r="Q49" s="57" t="s">
        <v>869</v>
      </c>
      <c r="R49" s="57" t="s">
        <v>869</v>
      </c>
      <c r="S49" s="57" t="s">
        <v>869</v>
      </c>
      <c r="T49" s="57" t="s">
        <v>869</v>
      </c>
      <c r="U49" s="57" t="s">
        <v>869</v>
      </c>
      <c r="V49" s="57" t="s">
        <v>869</v>
      </c>
    </row>
    <row r="50" spans="1:22" ht="28.5">
      <c r="A50" s="61" t="s">
        <v>537</v>
      </c>
      <c r="B50" s="62" t="s">
        <v>806</v>
      </c>
      <c r="C50" s="63" t="s">
        <v>769</v>
      </c>
      <c r="D50" s="82" t="s">
        <v>869</v>
      </c>
      <c r="E50" s="117" t="s">
        <v>214</v>
      </c>
      <c r="F50" s="57">
        <v>0.1</v>
      </c>
      <c r="G50" s="57">
        <v>0</v>
      </c>
      <c r="H50" s="57">
        <v>0</v>
      </c>
      <c r="I50" s="57">
        <v>0</v>
      </c>
      <c r="J50" s="57">
        <v>0</v>
      </c>
      <c r="K50" s="57" t="s">
        <v>869</v>
      </c>
      <c r="L50" s="57" t="s">
        <v>869</v>
      </c>
      <c r="M50" s="57" t="s">
        <v>869</v>
      </c>
      <c r="N50" s="57" t="s">
        <v>869</v>
      </c>
      <c r="O50" s="57" t="s">
        <v>869</v>
      </c>
      <c r="P50" s="57" t="s">
        <v>869</v>
      </c>
      <c r="Q50" s="57" t="s">
        <v>869</v>
      </c>
      <c r="R50" s="57" t="s">
        <v>869</v>
      </c>
      <c r="S50" s="57" t="s">
        <v>869</v>
      </c>
      <c r="T50" s="57" t="s">
        <v>869</v>
      </c>
      <c r="U50" s="57" t="s">
        <v>869</v>
      </c>
      <c r="V50" s="57" t="s">
        <v>869</v>
      </c>
    </row>
    <row r="51" spans="1:22" ht="75">
      <c r="A51" s="67" t="s">
        <v>537</v>
      </c>
      <c r="B51" s="68" t="s">
        <v>807</v>
      </c>
      <c r="C51" s="69" t="s">
        <v>808</v>
      </c>
      <c r="D51" s="50" t="s">
        <v>869</v>
      </c>
      <c r="E51" s="11" t="s">
        <v>214</v>
      </c>
      <c r="F51" s="70">
        <v>0.1</v>
      </c>
      <c r="G51" s="70">
        <v>0</v>
      </c>
      <c r="H51" s="70">
        <v>0</v>
      </c>
      <c r="I51" s="70">
        <v>0</v>
      </c>
      <c r="J51" s="70">
        <v>0</v>
      </c>
      <c r="K51" s="70" t="s">
        <v>869</v>
      </c>
      <c r="L51" s="70" t="s">
        <v>869</v>
      </c>
      <c r="M51" s="70" t="s">
        <v>869</v>
      </c>
      <c r="N51" s="70" t="s">
        <v>869</v>
      </c>
      <c r="O51" s="70" t="s">
        <v>869</v>
      </c>
      <c r="P51" s="70" t="s">
        <v>869</v>
      </c>
      <c r="Q51" s="70" t="s">
        <v>869</v>
      </c>
      <c r="R51" s="70" t="s">
        <v>869</v>
      </c>
      <c r="S51" s="70" t="s">
        <v>869</v>
      </c>
      <c r="T51" s="70" t="s">
        <v>869</v>
      </c>
      <c r="U51" s="70" t="s">
        <v>869</v>
      </c>
      <c r="V51" s="70" t="s">
        <v>869</v>
      </c>
    </row>
    <row r="52" spans="1:22" ht="57">
      <c r="A52" s="61" t="s">
        <v>542</v>
      </c>
      <c r="B52" s="62" t="s">
        <v>809</v>
      </c>
      <c r="C52" s="63" t="s">
        <v>769</v>
      </c>
      <c r="D52" s="82" t="s">
        <v>869</v>
      </c>
      <c r="E52" s="117" t="s">
        <v>869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 t="s">
        <v>869</v>
      </c>
      <c r="L52" s="57" t="s">
        <v>869</v>
      </c>
      <c r="M52" s="57" t="s">
        <v>869</v>
      </c>
      <c r="N52" s="57" t="s">
        <v>869</v>
      </c>
      <c r="O52" s="57" t="s">
        <v>869</v>
      </c>
      <c r="P52" s="57" t="s">
        <v>869</v>
      </c>
      <c r="Q52" s="57" t="s">
        <v>869</v>
      </c>
      <c r="R52" s="57" t="s">
        <v>869</v>
      </c>
      <c r="S52" s="57" t="s">
        <v>869</v>
      </c>
      <c r="T52" s="57" t="s">
        <v>869</v>
      </c>
      <c r="U52" s="57" t="s">
        <v>869</v>
      </c>
      <c r="V52" s="57" t="s">
        <v>869</v>
      </c>
    </row>
    <row r="53" spans="1:22" ht="42.75">
      <c r="A53" s="61" t="s">
        <v>550</v>
      </c>
      <c r="B53" s="62" t="s">
        <v>810</v>
      </c>
      <c r="C53" s="63" t="s">
        <v>769</v>
      </c>
      <c r="D53" s="82" t="s">
        <v>869</v>
      </c>
      <c r="E53" s="117" t="s">
        <v>228</v>
      </c>
      <c r="F53" s="57">
        <v>0</v>
      </c>
      <c r="G53" s="57">
        <v>0</v>
      </c>
      <c r="H53" s="57">
        <f>H54</f>
        <v>1.1000000000000001</v>
      </c>
      <c r="I53" s="57">
        <v>0</v>
      </c>
      <c r="J53" s="57">
        <v>0</v>
      </c>
      <c r="K53" s="57" t="s">
        <v>869</v>
      </c>
      <c r="L53" s="57" t="s">
        <v>869</v>
      </c>
      <c r="M53" s="57" t="s">
        <v>869</v>
      </c>
      <c r="N53" s="57" t="s">
        <v>869</v>
      </c>
      <c r="O53" s="57" t="s">
        <v>869</v>
      </c>
      <c r="P53" s="57" t="s">
        <v>869</v>
      </c>
      <c r="Q53" s="57" t="s">
        <v>869</v>
      </c>
      <c r="R53" s="57" t="s">
        <v>869</v>
      </c>
      <c r="S53" s="57" t="s">
        <v>869</v>
      </c>
      <c r="T53" s="57" t="s">
        <v>869</v>
      </c>
      <c r="U53" s="57" t="s">
        <v>869</v>
      </c>
      <c r="V53" s="57" t="s">
        <v>869</v>
      </c>
    </row>
    <row r="54" spans="1:22" ht="28.5">
      <c r="A54" s="61" t="s">
        <v>811</v>
      </c>
      <c r="B54" s="62" t="s">
        <v>812</v>
      </c>
      <c r="C54" s="63" t="s">
        <v>769</v>
      </c>
      <c r="D54" s="82" t="s">
        <v>869</v>
      </c>
      <c r="E54" s="117" t="s">
        <v>228</v>
      </c>
      <c r="F54" s="57">
        <v>0</v>
      </c>
      <c r="G54" s="57">
        <v>0</v>
      </c>
      <c r="H54" s="57">
        <f>H55</f>
        <v>1.1000000000000001</v>
      </c>
      <c r="I54" s="57">
        <v>0</v>
      </c>
      <c r="J54" s="57">
        <v>0</v>
      </c>
      <c r="K54" s="57" t="s">
        <v>869</v>
      </c>
      <c r="L54" s="57" t="s">
        <v>869</v>
      </c>
      <c r="M54" s="57" t="s">
        <v>869</v>
      </c>
      <c r="N54" s="57" t="s">
        <v>869</v>
      </c>
      <c r="O54" s="57" t="s">
        <v>869</v>
      </c>
      <c r="P54" s="57" t="s">
        <v>869</v>
      </c>
      <c r="Q54" s="57" t="s">
        <v>869</v>
      </c>
      <c r="R54" s="57" t="s">
        <v>869</v>
      </c>
      <c r="S54" s="57" t="s">
        <v>869</v>
      </c>
      <c r="T54" s="57" t="s">
        <v>869</v>
      </c>
      <c r="U54" s="57" t="s">
        <v>869</v>
      </c>
      <c r="V54" s="57" t="s">
        <v>869</v>
      </c>
    </row>
    <row r="55" spans="1:22" ht="60">
      <c r="A55" s="71" t="s">
        <v>811</v>
      </c>
      <c r="B55" s="68" t="s">
        <v>813</v>
      </c>
      <c r="C55" s="72" t="s">
        <v>814</v>
      </c>
      <c r="D55" s="50" t="s">
        <v>869</v>
      </c>
      <c r="E55" s="11" t="s">
        <v>228</v>
      </c>
      <c r="F55" s="70">
        <v>0</v>
      </c>
      <c r="G55" s="70">
        <v>0</v>
      </c>
      <c r="H55" s="70">
        <v>1.1000000000000001</v>
      </c>
      <c r="I55" s="70">
        <v>0</v>
      </c>
      <c r="J55" s="70">
        <v>0</v>
      </c>
      <c r="K55" s="70" t="s">
        <v>869</v>
      </c>
      <c r="L55" s="70" t="s">
        <v>869</v>
      </c>
      <c r="M55" s="70" t="s">
        <v>869</v>
      </c>
      <c r="N55" s="70" t="s">
        <v>869</v>
      </c>
      <c r="O55" s="70" t="s">
        <v>869</v>
      </c>
      <c r="P55" s="70" t="s">
        <v>869</v>
      </c>
      <c r="Q55" s="70" t="s">
        <v>869</v>
      </c>
      <c r="R55" s="70" t="s">
        <v>869</v>
      </c>
      <c r="S55" s="70" t="s">
        <v>869</v>
      </c>
      <c r="T55" s="70" t="s">
        <v>869</v>
      </c>
      <c r="U55" s="70" t="s">
        <v>869</v>
      </c>
      <c r="V55" s="70" t="s">
        <v>869</v>
      </c>
    </row>
    <row r="56" spans="1:22" ht="42.75">
      <c r="A56" s="61" t="s">
        <v>815</v>
      </c>
      <c r="B56" s="62" t="s">
        <v>816</v>
      </c>
      <c r="C56" s="63" t="s">
        <v>769</v>
      </c>
      <c r="D56" s="82" t="s">
        <v>869</v>
      </c>
      <c r="E56" s="117" t="s">
        <v>869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 t="s">
        <v>869</v>
      </c>
      <c r="L56" s="57" t="s">
        <v>869</v>
      </c>
      <c r="M56" s="57" t="s">
        <v>869</v>
      </c>
      <c r="N56" s="57" t="s">
        <v>869</v>
      </c>
      <c r="O56" s="57" t="s">
        <v>869</v>
      </c>
      <c r="P56" s="57" t="s">
        <v>869</v>
      </c>
      <c r="Q56" s="57" t="s">
        <v>869</v>
      </c>
      <c r="R56" s="57" t="s">
        <v>869</v>
      </c>
      <c r="S56" s="57" t="s">
        <v>869</v>
      </c>
      <c r="T56" s="57" t="s">
        <v>869</v>
      </c>
      <c r="U56" s="57" t="s">
        <v>869</v>
      </c>
      <c r="V56" s="57" t="s">
        <v>869</v>
      </c>
    </row>
    <row r="57" spans="1:22" ht="42.75">
      <c r="A57" s="61" t="s">
        <v>552</v>
      </c>
      <c r="B57" s="62" t="s">
        <v>817</v>
      </c>
      <c r="C57" s="63" t="s">
        <v>769</v>
      </c>
      <c r="D57" s="82" t="s">
        <v>869</v>
      </c>
      <c r="E57" s="117" t="s">
        <v>869</v>
      </c>
      <c r="F57" s="57">
        <v>0</v>
      </c>
      <c r="G57" s="57">
        <v>0</v>
      </c>
      <c r="H57" s="57">
        <v>0</v>
      </c>
      <c r="I57" s="57">
        <v>0</v>
      </c>
      <c r="J57" s="57">
        <f>J59</f>
        <v>1</v>
      </c>
      <c r="K57" s="57" t="s">
        <v>869</v>
      </c>
      <c r="L57" s="57" t="s">
        <v>869</v>
      </c>
      <c r="M57" s="57" t="s">
        <v>869</v>
      </c>
      <c r="N57" s="57" t="s">
        <v>869</v>
      </c>
      <c r="O57" s="57" t="s">
        <v>869</v>
      </c>
      <c r="P57" s="57" t="s">
        <v>869</v>
      </c>
      <c r="Q57" s="57" t="s">
        <v>869</v>
      </c>
      <c r="R57" s="57" t="s">
        <v>869</v>
      </c>
      <c r="S57" s="57" t="s">
        <v>869</v>
      </c>
      <c r="T57" s="57" t="s">
        <v>869</v>
      </c>
      <c r="U57" s="57" t="s">
        <v>869</v>
      </c>
      <c r="V57" s="57" t="s">
        <v>869</v>
      </c>
    </row>
    <row r="58" spans="1:22" ht="42.75">
      <c r="A58" s="61" t="s">
        <v>554</v>
      </c>
      <c r="B58" s="62" t="s">
        <v>818</v>
      </c>
      <c r="C58" s="63" t="s">
        <v>769</v>
      </c>
      <c r="D58" s="82" t="s">
        <v>869</v>
      </c>
      <c r="E58" s="117" t="s">
        <v>869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 t="s">
        <v>869</v>
      </c>
      <c r="L58" s="57" t="s">
        <v>869</v>
      </c>
      <c r="M58" s="57" t="s">
        <v>869</v>
      </c>
      <c r="N58" s="57" t="s">
        <v>869</v>
      </c>
      <c r="O58" s="57" t="s">
        <v>869</v>
      </c>
      <c r="P58" s="57" t="s">
        <v>869</v>
      </c>
      <c r="Q58" s="57" t="s">
        <v>869</v>
      </c>
      <c r="R58" s="57" t="s">
        <v>869</v>
      </c>
      <c r="S58" s="57" t="s">
        <v>869</v>
      </c>
      <c r="T58" s="57" t="s">
        <v>869</v>
      </c>
      <c r="U58" s="57" t="s">
        <v>869</v>
      </c>
      <c r="V58" s="57" t="s">
        <v>869</v>
      </c>
    </row>
    <row r="59" spans="1:22" ht="42.75">
      <c r="A59" s="61" t="s">
        <v>558</v>
      </c>
      <c r="B59" s="62" t="s">
        <v>819</v>
      </c>
      <c r="C59" s="63" t="s">
        <v>769</v>
      </c>
      <c r="D59" s="82" t="s">
        <v>869</v>
      </c>
      <c r="E59" s="117" t="s">
        <v>214</v>
      </c>
      <c r="F59" s="57">
        <v>0</v>
      </c>
      <c r="G59" s="57">
        <v>0</v>
      </c>
      <c r="H59" s="57">
        <v>0</v>
      </c>
      <c r="I59" s="57">
        <v>0</v>
      </c>
      <c r="J59" s="57">
        <f>J60</f>
        <v>1</v>
      </c>
      <c r="K59" s="57" t="s">
        <v>869</v>
      </c>
      <c r="L59" s="57" t="s">
        <v>869</v>
      </c>
      <c r="M59" s="57" t="s">
        <v>869</v>
      </c>
      <c r="N59" s="57" t="s">
        <v>869</v>
      </c>
      <c r="O59" s="57" t="s">
        <v>869</v>
      </c>
      <c r="P59" s="57" t="s">
        <v>869</v>
      </c>
      <c r="Q59" s="57" t="s">
        <v>869</v>
      </c>
      <c r="R59" s="57" t="s">
        <v>869</v>
      </c>
      <c r="S59" s="57" t="s">
        <v>869</v>
      </c>
      <c r="T59" s="57" t="s">
        <v>869</v>
      </c>
      <c r="U59" s="57" t="s">
        <v>869</v>
      </c>
      <c r="V59" s="57" t="s">
        <v>869</v>
      </c>
    </row>
    <row r="60" spans="1:22">
      <c r="A60" s="71" t="s">
        <v>558</v>
      </c>
      <c r="B60" s="68" t="s">
        <v>820</v>
      </c>
      <c r="C60" s="69" t="s">
        <v>821</v>
      </c>
      <c r="D60" s="50" t="s">
        <v>869</v>
      </c>
      <c r="E60" s="11" t="s">
        <v>214</v>
      </c>
      <c r="F60" s="70">
        <v>0</v>
      </c>
      <c r="G60" s="70">
        <v>0</v>
      </c>
      <c r="H60" s="70">
        <v>0</v>
      </c>
      <c r="I60" s="70">
        <v>0</v>
      </c>
      <c r="J60" s="70">
        <v>1</v>
      </c>
      <c r="K60" s="70" t="s">
        <v>869</v>
      </c>
      <c r="L60" s="70" t="s">
        <v>869</v>
      </c>
      <c r="M60" s="70" t="s">
        <v>869</v>
      </c>
      <c r="N60" s="70" t="s">
        <v>869</v>
      </c>
      <c r="O60" s="70" t="s">
        <v>869</v>
      </c>
      <c r="P60" s="70" t="s">
        <v>869</v>
      </c>
      <c r="Q60" s="70" t="s">
        <v>869</v>
      </c>
      <c r="R60" s="70" t="s">
        <v>869</v>
      </c>
      <c r="S60" s="70" t="s">
        <v>869</v>
      </c>
      <c r="T60" s="70" t="s">
        <v>869</v>
      </c>
      <c r="U60" s="70" t="s">
        <v>869</v>
      </c>
      <c r="V60" s="70" t="s">
        <v>869</v>
      </c>
    </row>
    <row r="61" spans="1:22" ht="42.75">
      <c r="A61" s="61" t="s">
        <v>559</v>
      </c>
      <c r="B61" s="62" t="s">
        <v>822</v>
      </c>
      <c r="C61" s="63" t="s">
        <v>769</v>
      </c>
      <c r="D61" s="82" t="s">
        <v>869</v>
      </c>
      <c r="E61" s="117" t="s">
        <v>869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 t="s">
        <v>869</v>
      </c>
      <c r="L61" s="57" t="s">
        <v>869</v>
      </c>
      <c r="M61" s="57" t="s">
        <v>869</v>
      </c>
      <c r="N61" s="57" t="s">
        <v>869</v>
      </c>
      <c r="O61" s="57" t="s">
        <v>869</v>
      </c>
      <c r="P61" s="57" t="s">
        <v>869</v>
      </c>
      <c r="Q61" s="57" t="s">
        <v>869</v>
      </c>
      <c r="R61" s="57" t="s">
        <v>869</v>
      </c>
      <c r="S61" s="57" t="s">
        <v>869</v>
      </c>
      <c r="T61" s="57" t="s">
        <v>869</v>
      </c>
      <c r="U61" s="57" t="s">
        <v>869</v>
      </c>
      <c r="V61" s="57" t="s">
        <v>869</v>
      </c>
    </row>
    <row r="62" spans="1:22" ht="42.75">
      <c r="A62" s="61" t="s">
        <v>560</v>
      </c>
      <c r="B62" s="62" t="s">
        <v>823</v>
      </c>
      <c r="C62" s="63" t="s">
        <v>769</v>
      </c>
      <c r="D62" s="82" t="s">
        <v>869</v>
      </c>
      <c r="E62" s="117" t="s">
        <v>869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 t="s">
        <v>869</v>
      </c>
      <c r="L62" s="57" t="s">
        <v>869</v>
      </c>
      <c r="M62" s="57" t="s">
        <v>869</v>
      </c>
      <c r="N62" s="57" t="s">
        <v>869</v>
      </c>
      <c r="O62" s="57" t="s">
        <v>869</v>
      </c>
      <c r="P62" s="57" t="s">
        <v>869</v>
      </c>
      <c r="Q62" s="57" t="s">
        <v>869</v>
      </c>
      <c r="R62" s="57" t="s">
        <v>869</v>
      </c>
      <c r="S62" s="57" t="s">
        <v>869</v>
      </c>
      <c r="T62" s="57" t="s">
        <v>869</v>
      </c>
      <c r="U62" s="57" t="s">
        <v>869</v>
      </c>
      <c r="V62" s="57" t="s">
        <v>869</v>
      </c>
    </row>
    <row r="63" spans="1:22" ht="57">
      <c r="A63" s="61" t="s">
        <v>561</v>
      </c>
      <c r="B63" s="62" t="s">
        <v>824</v>
      </c>
      <c r="C63" s="63" t="s">
        <v>769</v>
      </c>
      <c r="D63" s="82" t="s">
        <v>869</v>
      </c>
      <c r="E63" s="117" t="s">
        <v>869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 t="s">
        <v>869</v>
      </c>
      <c r="L63" s="57" t="s">
        <v>869</v>
      </c>
      <c r="M63" s="57" t="s">
        <v>869</v>
      </c>
      <c r="N63" s="57" t="s">
        <v>869</v>
      </c>
      <c r="O63" s="57" t="s">
        <v>869</v>
      </c>
      <c r="P63" s="57" t="s">
        <v>869</v>
      </c>
      <c r="Q63" s="57" t="s">
        <v>869</v>
      </c>
      <c r="R63" s="57" t="s">
        <v>869</v>
      </c>
      <c r="S63" s="57" t="s">
        <v>869</v>
      </c>
      <c r="T63" s="57" t="s">
        <v>869</v>
      </c>
      <c r="U63" s="57" t="s">
        <v>869</v>
      </c>
      <c r="V63" s="57" t="s">
        <v>869</v>
      </c>
    </row>
    <row r="64" spans="1:22" ht="57">
      <c r="A64" s="61" t="s">
        <v>562</v>
      </c>
      <c r="B64" s="62" t="s">
        <v>825</v>
      </c>
      <c r="C64" s="63" t="s">
        <v>769</v>
      </c>
      <c r="D64" s="82" t="s">
        <v>869</v>
      </c>
      <c r="E64" s="117" t="s">
        <v>869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 t="s">
        <v>869</v>
      </c>
      <c r="L64" s="57" t="s">
        <v>869</v>
      </c>
      <c r="M64" s="57" t="s">
        <v>869</v>
      </c>
      <c r="N64" s="57" t="s">
        <v>869</v>
      </c>
      <c r="O64" s="57" t="s">
        <v>869</v>
      </c>
      <c r="P64" s="57" t="s">
        <v>869</v>
      </c>
      <c r="Q64" s="57" t="s">
        <v>869</v>
      </c>
      <c r="R64" s="57" t="s">
        <v>869</v>
      </c>
      <c r="S64" s="57" t="s">
        <v>869</v>
      </c>
      <c r="T64" s="57" t="s">
        <v>869</v>
      </c>
      <c r="U64" s="57" t="s">
        <v>869</v>
      </c>
      <c r="V64" s="57" t="s">
        <v>869</v>
      </c>
    </row>
    <row r="65" spans="1:22" ht="57">
      <c r="A65" s="61" t="s">
        <v>563</v>
      </c>
      <c r="B65" s="62" t="s">
        <v>826</v>
      </c>
      <c r="C65" s="63" t="s">
        <v>769</v>
      </c>
      <c r="D65" s="82" t="s">
        <v>869</v>
      </c>
      <c r="E65" s="117" t="s">
        <v>869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 t="s">
        <v>869</v>
      </c>
      <c r="L65" s="57" t="s">
        <v>869</v>
      </c>
      <c r="M65" s="57" t="s">
        <v>869</v>
      </c>
      <c r="N65" s="57" t="s">
        <v>869</v>
      </c>
      <c r="O65" s="57" t="s">
        <v>869</v>
      </c>
      <c r="P65" s="57" t="s">
        <v>869</v>
      </c>
      <c r="Q65" s="57" t="s">
        <v>869</v>
      </c>
      <c r="R65" s="57" t="s">
        <v>869</v>
      </c>
      <c r="S65" s="57" t="s">
        <v>869</v>
      </c>
      <c r="T65" s="57" t="s">
        <v>869</v>
      </c>
      <c r="U65" s="57" t="s">
        <v>869</v>
      </c>
      <c r="V65" s="57" t="s">
        <v>869</v>
      </c>
    </row>
    <row r="66" spans="1:22" ht="57">
      <c r="A66" s="61" t="s">
        <v>827</v>
      </c>
      <c r="B66" s="62" t="s">
        <v>828</v>
      </c>
      <c r="C66" s="63" t="s">
        <v>769</v>
      </c>
      <c r="D66" s="82" t="s">
        <v>869</v>
      </c>
      <c r="E66" s="117" t="s">
        <v>869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 t="s">
        <v>869</v>
      </c>
      <c r="L66" s="57" t="s">
        <v>869</v>
      </c>
      <c r="M66" s="57" t="s">
        <v>869</v>
      </c>
      <c r="N66" s="57" t="s">
        <v>869</v>
      </c>
      <c r="O66" s="57" t="s">
        <v>869</v>
      </c>
      <c r="P66" s="57" t="s">
        <v>869</v>
      </c>
      <c r="Q66" s="57" t="s">
        <v>869</v>
      </c>
      <c r="R66" s="57" t="s">
        <v>869</v>
      </c>
      <c r="S66" s="57" t="s">
        <v>869</v>
      </c>
      <c r="T66" s="57" t="s">
        <v>869</v>
      </c>
      <c r="U66" s="57" t="s">
        <v>869</v>
      </c>
      <c r="V66" s="57" t="s">
        <v>869</v>
      </c>
    </row>
    <row r="67" spans="1:22" ht="57">
      <c r="A67" s="61" t="s">
        <v>829</v>
      </c>
      <c r="B67" s="62" t="s">
        <v>830</v>
      </c>
      <c r="C67" s="63" t="s">
        <v>769</v>
      </c>
      <c r="D67" s="82" t="s">
        <v>869</v>
      </c>
      <c r="E67" s="117" t="s">
        <v>869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 t="s">
        <v>869</v>
      </c>
      <c r="L67" s="57" t="s">
        <v>869</v>
      </c>
      <c r="M67" s="57" t="s">
        <v>869</v>
      </c>
      <c r="N67" s="57" t="s">
        <v>869</v>
      </c>
      <c r="O67" s="57" t="s">
        <v>869</v>
      </c>
      <c r="P67" s="57" t="s">
        <v>869</v>
      </c>
      <c r="Q67" s="57" t="s">
        <v>869</v>
      </c>
      <c r="R67" s="57" t="s">
        <v>869</v>
      </c>
      <c r="S67" s="57" t="s">
        <v>869</v>
      </c>
      <c r="T67" s="57" t="s">
        <v>869</v>
      </c>
      <c r="U67" s="57" t="s">
        <v>869</v>
      </c>
      <c r="V67" s="57" t="s">
        <v>869</v>
      </c>
    </row>
    <row r="68" spans="1:22" ht="28.5">
      <c r="A68" s="61" t="s">
        <v>831</v>
      </c>
      <c r="B68" s="62" t="s">
        <v>832</v>
      </c>
      <c r="C68" s="63" t="s">
        <v>769</v>
      </c>
      <c r="D68" s="82" t="s">
        <v>869</v>
      </c>
      <c r="E68" s="117" t="s">
        <v>869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 t="s">
        <v>869</v>
      </c>
      <c r="L68" s="57" t="s">
        <v>869</v>
      </c>
      <c r="M68" s="57" t="s">
        <v>869</v>
      </c>
      <c r="N68" s="57" t="s">
        <v>869</v>
      </c>
      <c r="O68" s="57" t="s">
        <v>869</v>
      </c>
      <c r="P68" s="57" t="s">
        <v>869</v>
      </c>
      <c r="Q68" s="57" t="s">
        <v>869</v>
      </c>
      <c r="R68" s="57" t="s">
        <v>869</v>
      </c>
      <c r="S68" s="57" t="s">
        <v>869</v>
      </c>
      <c r="T68" s="57" t="s">
        <v>869</v>
      </c>
      <c r="U68" s="57" t="s">
        <v>869</v>
      </c>
      <c r="V68" s="57" t="s">
        <v>869</v>
      </c>
    </row>
    <row r="69" spans="1:22" ht="42.75">
      <c r="A69" s="61" t="s">
        <v>833</v>
      </c>
      <c r="B69" s="62" t="s">
        <v>834</v>
      </c>
      <c r="C69" s="63" t="s">
        <v>769</v>
      </c>
      <c r="D69" s="82" t="s">
        <v>869</v>
      </c>
      <c r="E69" s="117" t="s">
        <v>869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 t="s">
        <v>869</v>
      </c>
      <c r="L69" s="57" t="s">
        <v>869</v>
      </c>
      <c r="M69" s="57" t="s">
        <v>869</v>
      </c>
      <c r="N69" s="57" t="s">
        <v>869</v>
      </c>
      <c r="O69" s="57" t="s">
        <v>869</v>
      </c>
      <c r="P69" s="57" t="s">
        <v>869</v>
      </c>
      <c r="Q69" s="57" t="s">
        <v>869</v>
      </c>
      <c r="R69" s="57" t="s">
        <v>869</v>
      </c>
      <c r="S69" s="57" t="s">
        <v>869</v>
      </c>
      <c r="T69" s="57" t="s">
        <v>869</v>
      </c>
      <c r="U69" s="57" t="s">
        <v>869</v>
      </c>
      <c r="V69" s="57" t="s">
        <v>869</v>
      </c>
    </row>
    <row r="70" spans="1:22" ht="85.5">
      <c r="A70" s="61" t="s">
        <v>128</v>
      </c>
      <c r="B70" s="62" t="s">
        <v>835</v>
      </c>
      <c r="C70" s="63" t="s">
        <v>769</v>
      </c>
      <c r="D70" s="82" t="s">
        <v>869</v>
      </c>
      <c r="E70" s="117" t="s">
        <v>869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 t="s">
        <v>869</v>
      </c>
      <c r="L70" s="57" t="s">
        <v>869</v>
      </c>
      <c r="M70" s="57" t="s">
        <v>869</v>
      </c>
      <c r="N70" s="57" t="s">
        <v>869</v>
      </c>
      <c r="O70" s="57" t="s">
        <v>869</v>
      </c>
      <c r="P70" s="57" t="s">
        <v>869</v>
      </c>
      <c r="Q70" s="57" t="s">
        <v>869</v>
      </c>
      <c r="R70" s="57" t="s">
        <v>869</v>
      </c>
      <c r="S70" s="57" t="s">
        <v>869</v>
      </c>
      <c r="T70" s="57" t="s">
        <v>869</v>
      </c>
      <c r="U70" s="57" t="s">
        <v>869</v>
      </c>
      <c r="V70" s="57" t="s">
        <v>869</v>
      </c>
    </row>
    <row r="71" spans="1:22" ht="71.25">
      <c r="A71" s="61" t="s">
        <v>836</v>
      </c>
      <c r="B71" s="62" t="s">
        <v>837</v>
      </c>
      <c r="C71" s="63" t="s">
        <v>769</v>
      </c>
      <c r="D71" s="82" t="s">
        <v>869</v>
      </c>
      <c r="E71" s="117" t="s">
        <v>869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 t="s">
        <v>869</v>
      </c>
      <c r="L71" s="57" t="s">
        <v>869</v>
      </c>
      <c r="M71" s="57" t="s">
        <v>869</v>
      </c>
      <c r="N71" s="57" t="s">
        <v>869</v>
      </c>
      <c r="O71" s="57" t="s">
        <v>869</v>
      </c>
      <c r="P71" s="57" t="s">
        <v>869</v>
      </c>
      <c r="Q71" s="57" t="s">
        <v>869</v>
      </c>
      <c r="R71" s="57" t="s">
        <v>869</v>
      </c>
      <c r="S71" s="57" t="s">
        <v>869</v>
      </c>
      <c r="T71" s="57" t="s">
        <v>869</v>
      </c>
      <c r="U71" s="57" t="s">
        <v>869</v>
      </c>
      <c r="V71" s="57" t="s">
        <v>869</v>
      </c>
    </row>
    <row r="72" spans="1:22" ht="71.25">
      <c r="A72" s="61" t="s">
        <v>838</v>
      </c>
      <c r="B72" s="62" t="s">
        <v>839</v>
      </c>
      <c r="C72" s="63" t="s">
        <v>769</v>
      </c>
      <c r="D72" s="82" t="s">
        <v>869</v>
      </c>
      <c r="E72" s="117" t="s">
        <v>869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 t="s">
        <v>869</v>
      </c>
      <c r="L72" s="57" t="s">
        <v>869</v>
      </c>
      <c r="M72" s="57" t="s">
        <v>869</v>
      </c>
      <c r="N72" s="57" t="s">
        <v>869</v>
      </c>
      <c r="O72" s="57" t="s">
        <v>869</v>
      </c>
      <c r="P72" s="57" t="s">
        <v>869</v>
      </c>
      <c r="Q72" s="57" t="s">
        <v>869</v>
      </c>
      <c r="R72" s="57" t="s">
        <v>869</v>
      </c>
      <c r="S72" s="57" t="s">
        <v>869</v>
      </c>
      <c r="T72" s="57" t="s">
        <v>869</v>
      </c>
      <c r="U72" s="57" t="s">
        <v>869</v>
      </c>
      <c r="V72" s="57" t="s">
        <v>869</v>
      </c>
    </row>
    <row r="73" spans="1:22" ht="42.75">
      <c r="A73" s="61" t="s">
        <v>130</v>
      </c>
      <c r="B73" s="62" t="s">
        <v>840</v>
      </c>
      <c r="C73" s="63" t="s">
        <v>769</v>
      </c>
      <c r="D73" s="82" t="s">
        <v>869</v>
      </c>
      <c r="E73" s="117" t="s">
        <v>214</v>
      </c>
      <c r="F73" s="57">
        <v>0</v>
      </c>
      <c r="G73" s="57">
        <v>0</v>
      </c>
      <c r="H73" s="57">
        <f>H74</f>
        <v>0.3</v>
      </c>
      <c r="I73" s="57">
        <v>0</v>
      </c>
      <c r="J73" s="57">
        <v>0</v>
      </c>
      <c r="K73" s="57" t="s">
        <v>869</v>
      </c>
      <c r="L73" s="57" t="s">
        <v>869</v>
      </c>
      <c r="M73" s="57" t="s">
        <v>869</v>
      </c>
      <c r="N73" s="57" t="s">
        <v>869</v>
      </c>
      <c r="O73" s="57" t="s">
        <v>869</v>
      </c>
      <c r="P73" s="57" t="s">
        <v>869</v>
      </c>
      <c r="Q73" s="57" t="s">
        <v>869</v>
      </c>
      <c r="R73" s="57" t="s">
        <v>869</v>
      </c>
      <c r="S73" s="57" t="s">
        <v>869</v>
      </c>
      <c r="T73" s="57" t="s">
        <v>869</v>
      </c>
      <c r="U73" s="57" t="s">
        <v>869</v>
      </c>
      <c r="V73" s="57" t="s">
        <v>869</v>
      </c>
    </row>
    <row r="74" spans="1:22" ht="75">
      <c r="A74" s="71" t="s">
        <v>130</v>
      </c>
      <c r="B74" s="68" t="s">
        <v>841</v>
      </c>
      <c r="C74" s="69" t="s">
        <v>842</v>
      </c>
      <c r="D74" s="50" t="s">
        <v>869</v>
      </c>
      <c r="E74" s="11" t="s">
        <v>214</v>
      </c>
      <c r="F74" s="70">
        <v>0</v>
      </c>
      <c r="G74" s="70">
        <v>0</v>
      </c>
      <c r="H74" s="70">
        <f>0.3</f>
        <v>0.3</v>
      </c>
      <c r="I74" s="70">
        <v>0</v>
      </c>
      <c r="J74" s="70">
        <v>0</v>
      </c>
      <c r="K74" s="70" t="s">
        <v>869</v>
      </c>
      <c r="L74" s="70" t="s">
        <v>869</v>
      </c>
      <c r="M74" s="70" t="s">
        <v>869</v>
      </c>
      <c r="N74" s="70" t="s">
        <v>869</v>
      </c>
      <c r="O74" s="70" t="s">
        <v>869</v>
      </c>
      <c r="P74" s="70" t="s">
        <v>869</v>
      </c>
      <c r="Q74" s="70" t="s">
        <v>869</v>
      </c>
      <c r="R74" s="70" t="s">
        <v>869</v>
      </c>
      <c r="S74" s="70" t="s">
        <v>869</v>
      </c>
      <c r="T74" s="70" t="s">
        <v>869</v>
      </c>
      <c r="U74" s="70" t="s">
        <v>869</v>
      </c>
      <c r="V74" s="70" t="s">
        <v>869</v>
      </c>
    </row>
    <row r="75" spans="1:22" ht="42.75">
      <c r="A75" s="61" t="s">
        <v>132</v>
      </c>
      <c r="B75" s="62" t="s">
        <v>843</v>
      </c>
      <c r="C75" s="63" t="s">
        <v>769</v>
      </c>
      <c r="D75" s="82" t="s">
        <v>869</v>
      </c>
      <c r="E75" s="117" t="s">
        <v>869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7" t="s">
        <v>869</v>
      </c>
      <c r="L75" s="57" t="s">
        <v>869</v>
      </c>
      <c r="M75" s="57" t="s">
        <v>869</v>
      </c>
      <c r="N75" s="57" t="s">
        <v>869</v>
      </c>
      <c r="O75" s="57" t="s">
        <v>869</v>
      </c>
      <c r="P75" s="57" t="s">
        <v>869</v>
      </c>
      <c r="Q75" s="57" t="s">
        <v>869</v>
      </c>
      <c r="R75" s="57" t="s">
        <v>869</v>
      </c>
      <c r="S75" s="57" t="s">
        <v>869</v>
      </c>
      <c r="T75" s="57" t="s">
        <v>869</v>
      </c>
      <c r="U75" s="57" t="s">
        <v>869</v>
      </c>
      <c r="V75" s="57" t="s">
        <v>869</v>
      </c>
    </row>
    <row r="76" spans="1:22" s="25" customFormat="1" ht="28.5">
      <c r="A76" s="61" t="s">
        <v>134</v>
      </c>
      <c r="B76" s="62" t="s">
        <v>844</v>
      </c>
      <c r="C76" s="63" t="s">
        <v>769</v>
      </c>
      <c r="D76" s="82" t="s">
        <v>869</v>
      </c>
      <c r="E76" s="58" t="s">
        <v>869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 t="s">
        <v>869</v>
      </c>
      <c r="L76" s="57" t="s">
        <v>869</v>
      </c>
      <c r="M76" s="57" t="s">
        <v>869</v>
      </c>
      <c r="N76" s="57" t="s">
        <v>869</v>
      </c>
      <c r="O76" s="57" t="s">
        <v>869</v>
      </c>
      <c r="P76" s="57" t="s">
        <v>869</v>
      </c>
      <c r="Q76" s="57" t="s">
        <v>869</v>
      </c>
      <c r="R76" s="57" t="s">
        <v>869</v>
      </c>
      <c r="S76" s="57" t="s">
        <v>869</v>
      </c>
      <c r="T76" s="57" t="s">
        <v>869</v>
      </c>
      <c r="U76" s="57" t="s">
        <v>869</v>
      </c>
      <c r="V76" s="57" t="s">
        <v>869</v>
      </c>
    </row>
    <row r="79" spans="1:22">
      <c r="A79" t="s">
        <v>48</v>
      </c>
    </row>
  </sheetData>
  <mergeCells count="20">
    <mergeCell ref="A5:V5"/>
    <mergeCell ref="A6:V6"/>
    <mergeCell ref="A7:V7"/>
    <mergeCell ref="A8:V8"/>
    <mergeCell ref="A9:V9"/>
    <mergeCell ref="V15:V17"/>
    <mergeCell ref="E16:J16"/>
    <mergeCell ref="K16:P16"/>
    <mergeCell ref="A20:C20"/>
    <mergeCell ref="A15:A17"/>
    <mergeCell ref="B15:B17"/>
    <mergeCell ref="C15:C17"/>
    <mergeCell ref="D15:D17"/>
    <mergeCell ref="E15:P15"/>
    <mergeCell ref="Q15:U16"/>
    <mergeCell ref="A10:V10"/>
    <mergeCell ref="A11:V11"/>
    <mergeCell ref="A12:V12"/>
    <mergeCell ref="A13:V13"/>
    <mergeCell ref="A14:V1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4:AA81"/>
  <sheetViews>
    <sheetView topLeftCell="C10" workbookViewId="0">
      <selection activeCell="L19" sqref="L19:L75"/>
    </sheetView>
  </sheetViews>
  <sheetFormatPr defaultRowHeight="15"/>
  <cols>
    <col min="1" max="1" width="14.85546875" customWidth="1"/>
    <col min="2" max="2" width="43.5703125" customWidth="1"/>
    <col min="3" max="3" width="16.5703125" customWidth="1"/>
    <col min="4" max="4" width="20.5703125" customWidth="1"/>
    <col min="12" max="12" width="11.140625" style="25" customWidth="1"/>
    <col min="13" max="19" width="9.140625" style="25"/>
    <col min="27" max="27" width="12.5703125" style="25" customWidth="1"/>
  </cols>
  <sheetData>
    <row r="4" spans="1:27" s="8" customFormat="1" ht="16.5">
      <c r="A4" s="125" t="s">
        <v>49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</row>
    <row r="5" spans="1:27" s="8" customFormat="1" ht="16.5">
      <c r="A5" s="125" t="s">
        <v>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</row>
    <row r="6" spans="1:27" s="8" customFormat="1" ht="16.5">
      <c r="A6" s="125" t="s">
        <v>23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</row>
    <row r="7" spans="1:27" s="8" customFormat="1" ht="16.5">
      <c r="A7" s="124" t="s">
        <v>50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</row>
    <row r="8" spans="1:27" s="8" customFormat="1" ht="16.5">
      <c r="A8" s="124" t="s">
        <v>867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</row>
    <row r="9" spans="1:27" s="8" customFormat="1" ht="16.5">
      <c r="A9" s="124" t="s">
        <v>846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</row>
    <row r="10" spans="1:27" s="8" customFormat="1" ht="16.5">
      <c r="A10" s="124" t="s">
        <v>4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</row>
    <row r="11" spans="1:27" s="8" customFormat="1" ht="16.5">
      <c r="A11" s="124" t="s">
        <v>854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</row>
    <row r="12" spans="1:27" s="8" customFormat="1" ht="16.5">
      <c r="A12" s="124" t="s">
        <v>855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</row>
    <row r="13" spans="1:27" s="8" customFormat="1" ht="16.5">
      <c r="A13" s="124" t="s">
        <v>5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</row>
    <row r="14" spans="1:27" ht="45" customHeight="1">
      <c r="A14" s="123" t="s">
        <v>6</v>
      </c>
      <c r="B14" s="123" t="s">
        <v>7</v>
      </c>
      <c r="C14" s="123" t="s">
        <v>8</v>
      </c>
      <c r="D14" s="123" t="s">
        <v>46</v>
      </c>
      <c r="E14" s="123" t="s">
        <v>868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 t="s">
        <v>866</v>
      </c>
      <c r="U14" s="123"/>
      <c r="V14" s="123"/>
      <c r="W14" s="123"/>
      <c r="X14" s="123"/>
      <c r="Y14" s="123"/>
      <c r="Z14" s="123"/>
      <c r="AA14" s="130" t="s">
        <v>27</v>
      </c>
    </row>
    <row r="15" spans="1:27">
      <c r="A15" s="123"/>
      <c r="B15" s="123"/>
      <c r="C15" s="123"/>
      <c r="D15" s="123"/>
      <c r="E15" s="123" t="s">
        <v>12</v>
      </c>
      <c r="F15" s="123"/>
      <c r="G15" s="123"/>
      <c r="H15" s="123"/>
      <c r="I15" s="123"/>
      <c r="J15" s="123"/>
      <c r="K15" s="123"/>
      <c r="L15" s="123" t="s">
        <v>13</v>
      </c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30"/>
    </row>
    <row r="16" spans="1:27" ht="135.75" customHeight="1">
      <c r="A16" s="123"/>
      <c r="B16" s="123"/>
      <c r="C16" s="123"/>
      <c r="D16" s="123"/>
      <c r="E16" s="26" t="s">
        <v>40</v>
      </c>
      <c r="F16" s="26" t="s">
        <v>41</v>
      </c>
      <c r="G16" s="26" t="s">
        <v>51</v>
      </c>
      <c r="H16" s="26" t="s">
        <v>52</v>
      </c>
      <c r="I16" s="26" t="s">
        <v>53</v>
      </c>
      <c r="J16" s="26" t="s">
        <v>43</v>
      </c>
      <c r="K16" s="81" t="s">
        <v>864</v>
      </c>
      <c r="L16" s="119" t="s">
        <v>54</v>
      </c>
      <c r="M16" s="81" t="s">
        <v>40</v>
      </c>
      <c r="N16" s="81" t="s">
        <v>41</v>
      </c>
      <c r="O16" s="81" t="s">
        <v>55</v>
      </c>
      <c r="P16" s="81" t="s">
        <v>56</v>
      </c>
      <c r="Q16" s="81" t="s">
        <v>57</v>
      </c>
      <c r="R16" s="81" t="s">
        <v>43</v>
      </c>
      <c r="S16" s="81" t="s">
        <v>864</v>
      </c>
      <c r="T16" s="51" t="s">
        <v>40</v>
      </c>
      <c r="U16" s="51" t="s">
        <v>41</v>
      </c>
      <c r="V16" s="51" t="s">
        <v>55</v>
      </c>
      <c r="W16" s="51" t="s">
        <v>52</v>
      </c>
      <c r="X16" s="51" t="s">
        <v>57</v>
      </c>
      <c r="Y16" s="51" t="s">
        <v>43</v>
      </c>
      <c r="Z16" s="81" t="s">
        <v>864</v>
      </c>
      <c r="AA16" s="130"/>
    </row>
    <row r="17" spans="1:27" s="27" customFormat="1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28">
        <v>12</v>
      </c>
      <c r="M17" s="28">
        <v>13</v>
      </c>
      <c r="N17" s="28">
        <v>14</v>
      </c>
      <c r="O17" s="28">
        <v>15</v>
      </c>
      <c r="P17" s="28">
        <v>16</v>
      </c>
      <c r="Q17" s="28">
        <v>17</v>
      </c>
      <c r="R17" s="28">
        <v>18</v>
      </c>
      <c r="S17" s="28">
        <v>19</v>
      </c>
      <c r="T17" s="14">
        <v>20</v>
      </c>
      <c r="U17" s="14">
        <v>21</v>
      </c>
      <c r="V17" s="14">
        <v>22</v>
      </c>
      <c r="W17" s="14">
        <v>23</v>
      </c>
      <c r="X17" s="14">
        <v>24</v>
      </c>
      <c r="Y17" s="14">
        <v>25</v>
      </c>
      <c r="Z17" s="14">
        <v>26</v>
      </c>
      <c r="AA17" s="28">
        <v>27</v>
      </c>
    </row>
    <row r="18" spans="1:27">
      <c r="A18" s="12" t="s">
        <v>20</v>
      </c>
      <c r="B18" s="12" t="s">
        <v>20</v>
      </c>
      <c r="C18" s="12" t="s">
        <v>20</v>
      </c>
      <c r="D18" s="12" t="s">
        <v>20</v>
      </c>
      <c r="E18" s="12" t="s">
        <v>20</v>
      </c>
      <c r="F18" s="12" t="s">
        <v>20</v>
      </c>
      <c r="G18" s="12" t="s">
        <v>20</v>
      </c>
      <c r="H18" s="12" t="s">
        <v>20</v>
      </c>
      <c r="I18" s="12" t="s">
        <v>20</v>
      </c>
      <c r="J18" s="12" t="s">
        <v>20</v>
      </c>
      <c r="K18" s="12" t="s">
        <v>20</v>
      </c>
      <c r="L18" s="119" t="s">
        <v>20</v>
      </c>
      <c r="M18" s="112" t="s">
        <v>20</v>
      </c>
      <c r="N18" s="112" t="s">
        <v>20</v>
      </c>
      <c r="O18" s="112" t="s">
        <v>20</v>
      </c>
      <c r="P18" s="112" t="s">
        <v>20</v>
      </c>
      <c r="Q18" s="112" t="s">
        <v>20</v>
      </c>
      <c r="R18" s="112" t="s">
        <v>20</v>
      </c>
      <c r="S18" s="112" t="s">
        <v>20</v>
      </c>
      <c r="T18" s="12" t="s">
        <v>20</v>
      </c>
      <c r="U18" s="12" t="s">
        <v>20</v>
      </c>
      <c r="V18" s="12" t="s">
        <v>20</v>
      </c>
      <c r="W18" s="12" t="s">
        <v>20</v>
      </c>
      <c r="X18" s="12" t="s">
        <v>20</v>
      </c>
      <c r="Y18" s="12" t="s">
        <v>20</v>
      </c>
      <c r="Z18" s="12" t="s">
        <v>20</v>
      </c>
      <c r="AA18" s="29" t="s">
        <v>20</v>
      </c>
    </row>
    <row r="19" spans="1:27" ht="28.5" customHeight="1">
      <c r="A19" s="144" t="s">
        <v>33</v>
      </c>
      <c r="B19" s="144"/>
      <c r="C19" s="144"/>
      <c r="D19" s="82" t="s">
        <v>869</v>
      </c>
      <c r="E19" s="78">
        <f>E20+E21+E22+E23+E24+E25</f>
        <v>0.1</v>
      </c>
      <c r="F19" s="78">
        <v>0</v>
      </c>
      <c r="G19" s="78">
        <f>G20+G21+G22+G23+G24+G25</f>
        <v>1.4000000000000001</v>
      </c>
      <c r="H19" s="78">
        <v>0</v>
      </c>
      <c r="I19" s="78">
        <v>0</v>
      </c>
      <c r="J19" s="78">
        <v>0</v>
      </c>
      <c r="K19" s="78">
        <f>K20+K21+K22+K23+K24+K25</f>
        <v>1</v>
      </c>
      <c r="L19" s="53" t="s">
        <v>869</v>
      </c>
      <c r="M19" s="53" t="s">
        <v>869</v>
      </c>
      <c r="N19" s="53" t="s">
        <v>869</v>
      </c>
      <c r="O19" s="53" t="s">
        <v>869</v>
      </c>
      <c r="P19" s="53" t="s">
        <v>869</v>
      </c>
      <c r="Q19" s="53" t="s">
        <v>869</v>
      </c>
      <c r="R19" s="53" t="s">
        <v>869</v>
      </c>
      <c r="S19" s="53" t="s">
        <v>869</v>
      </c>
      <c r="T19" s="53" t="s">
        <v>869</v>
      </c>
      <c r="U19" s="53" t="s">
        <v>869</v>
      </c>
      <c r="V19" s="53" t="s">
        <v>869</v>
      </c>
      <c r="W19" s="53" t="s">
        <v>869</v>
      </c>
      <c r="X19" s="53" t="s">
        <v>869</v>
      </c>
      <c r="Y19" s="53" t="s">
        <v>869</v>
      </c>
      <c r="Z19" s="53" t="s">
        <v>869</v>
      </c>
      <c r="AA19" s="53" t="s">
        <v>869</v>
      </c>
    </row>
    <row r="20" spans="1:27" ht="28.5" customHeight="1">
      <c r="A20" s="54" t="s">
        <v>767</v>
      </c>
      <c r="B20" s="55" t="s">
        <v>768</v>
      </c>
      <c r="C20" s="56" t="s">
        <v>769</v>
      </c>
      <c r="D20" s="82" t="s">
        <v>869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53" t="s">
        <v>869</v>
      </c>
      <c r="M20" s="53" t="s">
        <v>869</v>
      </c>
      <c r="N20" s="53" t="s">
        <v>869</v>
      </c>
      <c r="O20" s="53" t="s">
        <v>869</v>
      </c>
      <c r="P20" s="53" t="s">
        <v>869</v>
      </c>
      <c r="Q20" s="53" t="s">
        <v>869</v>
      </c>
      <c r="R20" s="53" t="s">
        <v>869</v>
      </c>
      <c r="S20" s="53" t="s">
        <v>869</v>
      </c>
      <c r="T20" s="53" t="s">
        <v>869</v>
      </c>
      <c r="U20" s="53" t="s">
        <v>869</v>
      </c>
      <c r="V20" s="53" t="s">
        <v>869</v>
      </c>
      <c r="W20" s="53" t="s">
        <v>869</v>
      </c>
      <c r="X20" s="53" t="s">
        <v>869</v>
      </c>
      <c r="Y20" s="53" t="s">
        <v>869</v>
      </c>
      <c r="Z20" s="53" t="s">
        <v>869</v>
      </c>
      <c r="AA20" s="53" t="s">
        <v>869</v>
      </c>
    </row>
    <row r="21" spans="1:27" ht="28.5" customHeight="1">
      <c r="A21" s="54" t="s">
        <v>770</v>
      </c>
      <c r="B21" s="55" t="s">
        <v>771</v>
      </c>
      <c r="C21" s="56" t="s">
        <v>769</v>
      </c>
      <c r="D21" s="82" t="s">
        <v>869</v>
      </c>
      <c r="E21" s="78">
        <f>E47</f>
        <v>0.1</v>
      </c>
      <c r="F21" s="78">
        <v>0</v>
      </c>
      <c r="G21" s="78">
        <f>G47</f>
        <v>1.1000000000000001</v>
      </c>
      <c r="H21" s="78">
        <v>0</v>
      </c>
      <c r="I21" s="78">
        <v>0</v>
      </c>
      <c r="J21" s="78">
        <v>0</v>
      </c>
      <c r="K21" s="78">
        <f>K26</f>
        <v>1</v>
      </c>
      <c r="L21" s="53" t="s">
        <v>869</v>
      </c>
      <c r="M21" s="53" t="s">
        <v>869</v>
      </c>
      <c r="N21" s="53" t="s">
        <v>869</v>
      </c>
      <c r="O21" s="53" t="s">
        <v>869</v>
      </c>
      <c r="P21" s="53" t="s">
        <v>869</v>
      </c>
      <c r="Q21" s="53" t="s">
        <v>869</v>
      </c>
      <c r="R21" s="53" t="s">
        <v>869</v>
      </c>
      <c r="S21" s="53" t="s">
        <v>869</v>
      </c>
      <c r="T21" s="53" t="s">
        <v>869</v>
      </c>
      <c r="U21" s="53" t="s">
        <v>869</v>
      </c>
      <c r="V21" s="53" t="s">
        <v>869</v>
      </c>
      <c r="W21" s="53" t="s">
        <v>869</v>
      </c>
      <c r="X21" s="53" t="s">
        <v>869</v>
      </c>
      <c r="Y21" s="53" t="s">
        <v>869</v>
      </c>
      <c r="Z21" s="53" t="s">
        <v>869</v>
      </c>
      <c r="AA21" s="53" t="s">
        <v>869</v>
      </c>
    </row>
    <row r="22" spans="1:27" ht="28.5" customHeight="1">
      <c r="A22" s="54" t="s">
        <v>772</v>
      </c>
      <c r="B22" s="55" t="s">
        <v>773</v>
      </c>
      <c r="C22" s="56" t="s">
        <v>769</v>
      </c>
      <c r="D22" s="82" t="s">
        <v>869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53" t="s">
        <v>869</v>
      </c>
      <c r="M22" s="53" t="s">
        <v>869</v>
      </c>
      <c r="N22" s="53" t="s">
        <v>869</v>
      </c>
      <c r="O22" s="53" t="s">
        <v>869</v>
      </c>
      <c r="P22" s="53" t="s">
        <v>869</v>
      </c>
      <c r="Q22" s="53" t="s">
        <v>869</v>
      </c>
      <c r="R22" s="53" t="s">
        <v>869</v>
      </c>
      <c r="S22" s="53" t="s">
        <v>869</v>
      </c>
      <c r="T22" s="53" t="s">
        <v>869</v>
      </c>
      <c r="U22" s="53" t="s">
        <v>869</v>
      </c>
      <c r="V22" s="53" t="s">
        <v>869</v>
      </c>
      <c r="W22" s="53" t="s">
        <v>869</v>
      </c>
      <c r="X22" s="53" t="s">
        <v>869</v>
      </c>
      <c r="Y22" s="53" t="s">
        <v>869</v>
      </c>
      <c r="Z22" s="53" t="s">
        <v>869</v>
      </c>
      <c r="AA22" s="53" t="s">
        <v>869</v>
      </c>
    </row>
    <row r="23" spans="1:27" ht="28.5" customHeight="1">
      <c r="A23" s="54" t="s">
        <v>774</v>
      </c>
      <c r="B23" s="55" t="s">
        <v>775</v>
      </c>
      <c r="C23" s="56" t="s">
        <v>769</v>
      </c>
      <c r="D23" s="82" t="s">
        <v>869</v>
      </c>
      <c r="E23" s="78">
        <v>0</v>
      </c>
      <c r="F23" s="78">
        <v>0</v>
      </c>
      <c r="G23" s="78">
        <f>G72</f>
        <v>0.3</v>
      </c>
      <c r="H23" s="78">
        <v>0</v>
      </c>
      <c r="I23" s="78">
        <v>0</v>
      </c>
      <c r="J23" s="78">
        <v>0</v>
      </c>
      <c r="K23" s="78">
        <v>0</v>
      </c>
      <c r="L23" s="53" t="s">
        <v>869</v>
      </c>
      <c r="M23" s="53" t="s">
        <v>869</v>
      </c>
      <c r="N23" s="53" t="s">
        <v>869</v>
      </c>
      <c r="O23" s="53" t="s">
        <v>869</v>
      </c>
      <c r="P23" s="53" t="s">
        <v>869</v>
      </c>
      <c r="Q23" s="53" t="s">
        <v>869</v>
      </c>
      <c r="R23" s="53" t="s">
        <v>869</v>
      </c>
      <c r="S23" s="53" t="s">
        <v>869</v>
      </c>
      <c r="T23" s="53" t="s">
        <v>869</v>
      </c>
      <c r="U23" s="53" t="s">
        <v>869</v>
      </c>
      <c r="V23" s="53" t="s">
        <v>869</v>
      </c>
      <c r="W23" s="53" t="s">
        <v>869</v>
      </c>
      <c r="X23" s="53" t="s">
        <v>869</v>
      </c>
      <c r="Y23" s="53" t="s">
        <v>869</v>
      </c>
      <c r="Z23" s="53" t="s">
        <v>869</v>
      </c>
      <c r="AA23" s="53" t="s">
        <v>869</v>
      </c>
    </row>
    <row r="24" spans="1:27" ht="28.5" customHeight="1">
      <c r="A24" s="54" t="s">
        <v>776</v>
      </c>
      <c r="B24" s="55" t="s">
        <v>777</v>
      </c>
      <c r="C24" s="56" t="s">
        <v>769</v>
      </c>
      <c r="D24" s="82" t="s">
        <v>869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53" t="s">
        <v>869</v>
      </c>
      <c r="M24" s="53" t="s">
        <v>869</v>
      </c>
      <c r="N24" s="53" t="s">
        <v>869</v>
      </c>
      <c r="O24" s="53" t="s">
        <v>869</v>
      </c>
      <c r="P24" s="53" t="s">
        <v>869</v>
      </c>
      <c r="Q24" s="53" t="s">
        <v>869</v>
      </c>
      <c r="R24" s="53" t="s">
        <v>869</v>
      </c>
      <c r="S24" s="53" t="s">
        <v>869</v>
      </c>
      <c r="T24" s="53" t="s">
        <v>869</v>
      </c>
      <c r="U24" s="53" t="s">
        <v>869</v>
      </c>
      <c r="V24" s="53" t="s">
        <v>869</v>
      </c>
      <c r="W24" s="53" t="s">
        <v>869</v>
      </c>
      <c r="X24" s="53" t="s">
        <v>869</v>
      </c>
      <c r="Y24" s="53" t="s">
        <v>869</v>
      </c>
      <c r="Z24" s="53" t="s">
        <v>869</v>
      </c>
      <c r="AA24" s="53" t="s">
        <v>869</v>
      </c>
    </row>
    <row r="25" spans="1:27" ht="28.5" customHeight="1">
      <c r="A25" s="54" t="s">
        <v>778</v>
      </c>
      <c r="B25" s="55" t="s">
        <v>779</v>
      </c>
      <c r="C25" s="56" t="s">
        <v>769</v>
      </c>
      <c r="D25" s="82" t="s">
        <v>869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53" t="s">
        <v>869</v>
      </c>
      <c r="M25" s="53" t="s">
        <v>869</v>
      </c>
      <c r="N25" s="53" t="s">
        <v>869</v>
      </c>
      <c r="O25" s="53" t="s">
        <v>869</v>
      </c>
      <c r="P25" s="53" t="s">
        <v>869</v>
      </c>
      <c r="Q25" s="53" t="s">
        <v>869</v>
      </c>
      <c r="R25" s="53" t="s">
        <v>869</v>
      </c>
      <c r="S25" s="53" t="s">
        <v>869</v>
      </c>
      <c r="T25" s="53" t="s">
        <v>869</v>
      </c>
      <c r="U25" s="53" t="s">
        <v>869</v>
      </c>
      <c r="V25" s="53" t="s">
        <v>869</v>
      </c>
      <c r="W25" s="53" t="s">
        <v>869</v>
      </c>
      <c r="X25" s="53" t="s">
        <v>869</v>
      </c>
      <c r="Y25" s="53" t="s">
        <v>869</v>
      </c>
      <c r="Z25" s="53" t="s">
        <v>869</v>
      </c>
      <c r="AA25" s="53" t="s">
        <v>869</v>
      </c>
    </row>
    <row r="26" spans="1:27" ht="28.5" customHeight="1">
      <c r="A26" s="58" t="s">
        <v>780</v>
      </c>
      <c r="B26" s="59" t="s">
        <v>781</v>
      </c>
      <c r="C26" s="60" t="s">
        <v>769</v>
      </c>
      <c r="D26" s="82" t="s">
        <v>869</v>
      </c>
      <c r="E26" s="78">
        <f>E47</f>
        <v>0.1</v>
      </c>
      <c r="F26" s="78">
        <v>0</v>
      </c>
      <c r="G26" s="78">
        <f>G47+G72</f>
        <v>1.4000000000000001</v>
      </c>
      <c r="H26" s="78">
        <v>0</v>
      </c>
      <c r="I26" s="78">
        <v>0</v>
      </c>
      <c r="J26" s="78">
        <v>0</v>
      </c>
      <c r="K26" s="78">
        <f>K47</f>
        <v>1</v>
      </c>
      <c r="L26" s="53" t="s">
        <v>869</v>
      </c>
      <c r="M26" s="53" t="s">
        <v>869</v>
      </c>
      <c r="N26" s="53" t="s">
        <v>869</v>
      </c>
      <c r="O26" s="53" t="s">
        <v>869</v>
      </c>
      <c r="P26" s="53" t="s">
        <v>869</v>
      </c>
      <c r="Q26" s="53" t="s">
        <v>869</v>
      </c>
      <c r="R26" s="53" t="s">
        <v>869</v>
      </c>
      <c r="S26" s="53" t="s">
        <v>869</v>
      </c>
      <c r="T26" s="53" t="s">
        <v>869</v>
      </c>
      <c r="U26" s="53" t="s">
        <v>869</v>
      </c>
      <c r="V26" s="53" t="s">
        <v>869</v>
      </c>
      <c r="W26" s="53" t="s">
        <v>869</v>
      </c>
      <c r="X26" s="53" t="s">
        <v>869</v>
      </c>
      <c r="Y26" s="53" t="s">
        <v>869</v>
      </c>
      <c r="Z26" s="53" t="s">
        <v>869</v>
      </c>
      <c r="AA26" s="53" t="s">
        <v>869</v>
      </c>
    </row>
    <row r="27" spans="1:27" ht="28.5" customHeight="1">
      <c r="A27" s="61" t="s">
        <v>119</v>
      </c>
      <c r="B27" s="62" t="s">
        <v>782</v>
      </c>
      <c r="C27" s="63" t="s">
        <v>769</v>
      </c>
      <c r="D27" s="82" t="s">
        <v>869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53" t="s">
        <v>869</v>
      </c>
      <c r="M27" s="53" t="s">
        <v>869</v>
      </c>
      <c r="N27" s="53" t="s">
        <v>869</v>
      </c>
      <c r="O27" s="53" t="s">
        <v>869</v>
      </c>
      <c r="P27" s="53" t="s">
        <v>869</v>
      </c>
      <c r="Q27" s="53" t="s">
        <v>869</v>
      </c>
      <c r="R27" s="53" t="s">
        <v>869</v>
      </c>
      <c r="S27" s="53" t="s">
        <v>869</v>
      </c>
      <c r="T27" s="53" t="s">
        <v>869</v>
      </c>
      <c r="U27" s="53" t="s">
        <v>869</v>
      </c>
      <c r="V27" s="53" t="s">
        <v>869</v>
      </c>
      <c r="W27" s="53" t="s">
        <v>869</v>
      </c>
      <c r="X27" s="53" t="s">
        <v>869</v>
      </c>
      <c r="Y27" s="53" t="s">
        <v>869</v>
      </c>
      <c r="Z27" s="53" t="s">
        <v>869</v>
      </c>
      <c r="AA27" s="53" t="s">
        <v>869</v>
      </c>
    </row>
    <row r="28" spans="1:27" ht="28.5" customHeight="1">
      <c r="A28" s="61" t="s">
        <v>500</v>
      </c>
      <c r="B28" s="62" t="s">
        <v>783</v>
      </c>
      <c r="C28" s="63" t="s">
        <v>769</v>
      </c>
      <c r="D28" s="82" t="s">
        <v>869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53" t="s">
        <v>869</v>
      </c>
      <c r="M28" s="53" t="s">
        <v>869</v>
      </c>
      <c r="N28" s="53" t="s">
        <v>869</v>
      </c>
      <c r="O28" s="53" t="s">
        <v>869</v>
      </c>
      <c r="P28" s="53" t="s">
        <v>869</v>
      </c>
      <c r="Q28" s="53" t="s">
        <v>869</v>
      </c>
      <c r="R28" s="53" t="s">
        <v>869</v>
      </c>
      <c r="S28" s="53" t="s">
        <v>869</v>
      </c>
      <c r="T28" s="53" t="s">
        <v>869</v>
      </c>
      <c r="U28" s="53" t="s">
        <v>869</v>
      </c>
      <c r="V28" s="53" t="s">
        <v>869</v>
      </c>
      <c r="W28" s="53" t="s">
        <v>869</v>
      </c>
      <c r="X28" s="53" t="s">
        <v>869</v>
      </c>
      <c r="Y28" s="53" t="s">
        <v>869</v>
      </c>
      <c r="Z28" s="53" t="s">
        <v>869</v>
      </c>
      <c r="AA28" s="53" t="s">
        <v>869</v>
      </c>
    </row>
    <row r="29" spans="1:27" ht="28.5" customHeight="1">
      <c r="A29" s="64" t="s">
        <v>502</v>
      </c>
      <c r="B29" s="65" t="s">
        <v>784</v>
      </c>
      <c r="C29" s="66" t="s">
        <v>769</v>
      </c>
      <c r="D29" s="82" t="s">
        <v>869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53" t="s">
        <v>869</v>
      </c>
      <c r="M29" s="53" t="s">
        <v>869</v>
      </c>
      <c r="N29" s="53" t="s">
        <v>869</v>
      </c>
      <c r="O29" s="53" t="s">
        <v>869</v>
      </c>
      <c r="P29" s="53" t="s">
        <v>869</v>
      </c>
      <c r="Q29" s="53" t="s">
        <v>869</v>
      </c>
      <c r="R29" s="53" t="s">
        <v>869</v>
      </c>
      <c r="S29" s="53" t="s">
        <v>869</v>
      </c>
      <c r="T29" s="53" t="s">
        <v>869</v>
      </c>
      <c r="U29" s="53" t="s">
        <v>869</v>
      </c>
      <c r="V29" s="53" t="s">
        <v>869</v>
      </c>
      <c r="W29" s="53" t="s">
        <v>869</v>
      </c>
      <c r="X29" s="53" t="s">
        <v>869</v>
      </c>
      <c r="Y29" s="53" t="s">
        <v>869</v>
      </c>
      <c r="Z29" s="53" t="s">
        <v>869</v>
      </c>
      <c r="AA29" s="53" t="s">
        <v>869</v>
      </c>
    </row>
    <row r="30" spans="1:27" ht="28.5" customHeight="1">
      <c r="A30" s="64" t="s">
        <v>507</v>
      </c>
      <c r="B30" s="65" t="s">
        <v>785</v>
      </c>
      <c r="C30" s="66" t="s">
        <v>769</v>
      </c>
      <c r="D30" s="82" t="s">
        <v>869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53" t="s">
        <v>869</v>
      </c>
      <c r="M30" s="53" t="s">
        <v>869</v>
      </c>
      <c r="N30" s="53" t="s">
        <v>869</v>
      </c>
      <c r="O30" s="53" t="s">
        <v>869</v>
      </c>
      <c r="P30" s="53" t="s">
        <v>869</v>
      </c>
      <c r="Q30" s="53" t="s">
        <v>869</v>
      </c>
      <c r="R30" s="53" t="s">
        <v>869</v>
      </c>
      <c r="S30" s="53" t="s">
        <v>869</v>
      </c>
      <c r="T30" s="53" t="s">
        <v>869</v>
      </c>
      <c r="U30" s="53" t="s">
        <v>869</v>
      </c>
      <c r="V30" s="53" t="s">
        <v>869</v>
      </c>
      <c r="W30" s="53" t="s">
        <v>869</v>
      </c>
      <c r="X30" s="53" t="s">
        <v>869</v>
      </c>
      <c r="Y30" s="53" t="s">
        <v>869</v>
      </c>
      <c r="Z30" s="53" t="s">
        <v>869</v>
      </c>
      <c r="AA30" s="53" t="s">
        <v>869</v>
      </c>
    </row>
    <row r="31" spans="1:27" ht="28.5" customHeight="1">
      <c r="A31" s="61" t="s">
        <v>509</v>
      </c>
      <c r="B31" s="62" t="s">
        <v>786</v>
      </c>
      <c r="C31" s="63" t="s">
        <v>769</v>
      </c>
      <c r="D31" s="82" t="s">
        <v>869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53" t="s">
        <v>869</v>
      </c>
      <c r="M31" s="53" t="s">
        <v>869</v>
      </c>
      <c r="N31" s="53" t="s">
        <v>869</v>
      </c>
      <c r="O31" s="53" t="s">
        <v>869</v>
      </c>
      <c r="P31" s="53" t="s">
        <v>869</v>
      </c>
      <c r="Q31" s="53" t="s">
        <v>869</v>
      </c>
      <c r="R31" s="53" t="s">
        <v>869</v>
      </c>
      <c r="S31" s="53" t="s">
        <v>869</v>
      </c>
      <c r="T31" s="53" t="s">
        <v>869</v>
      </c>
      <c r="U31" s="53" t="s">
        <v>869</v>
      </c>
      <c r="V31" s="53" t="s">
        <v>869</v>
      </c>
      <c r="W31" s="53" t="s">
        <v>869</v>
      </c>
      <c r="X31" s="53" t="s">
        <v>869</v>
      </c>
      <c r="Y31" s="53" t="s">
        <v>869</v>
      </c>
      <c r="Z31" s="53" t="s">
        <v>869</v>
      </c>
      <c r="AA31" s="53" t="s">
        <v>869</v>
      </c>
    </row>
    <row r="32" spans="1:27" ht="28.5" customHeight="1">
      <c r="A32" s="61" t="s">
        <v>122</v>
      </c>
      <c r="B32" s="62" t="s">
        <v>787</v>
      </c>
      <c r="C32" s="63" t="s">
        <v>769</v>
      </c>
      <c r="D32" s="82" t="s">
        <v>869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53" t="s">
        <v>869</v>
      </c>
      <c r="M32" s="53" t="s">
        <v>869</v>
      </c>
      <c r="N32" s="53" t="s">
        <v>869</v>
      </c>
      <c r="O32" s="53" t="s">
        <v>869</v>
      </c>
      <c r="P32" s="53" t="s">
        <v>869</v>
      </c>
      <c r="Q32" s="53" t="s">
        <v>869</v>
      </c>
      <c r="R32" s="53" t="s">
        <v>869</v>
      </c>
      <c r="S32" s="53" t="s">
        <v>869</v>
      </c>
      <c r="T32" s="53" t="s">
        <v>869</v>
      </c>
      <c r="U32" s="53" t="s">
        <v>869</v>
      </c>
      <c r="V32" s="53" t="s">
        <v>869</v>
      </c>
      <c r="W32" s="53" t="s">
        <v>869</v>
      </c>
      <c r="X32" s="53" t="s">
        <v>869</v>
      </c>
      <c r="Y32" s="53" t="s">
        <v>869</v>
      </c>
      <c r="Z32" s="53" t="s">
        <v>869</v>
      </c>
      <c r="AA32" s="53" t="s">
        <v>869</v>
      </c>
    </row>
    <row r="33" spans="1:27" ht="28.5" customHeight="1">
      <c r="A33" s="61" t="s">
        <v>530</v>
      </c>
      <c r="B33" s="62" t="s">
        <v>788</v>
      </c>
      <c r="C33" s="63" t="s">
        <v>769</v>
      </c>
      <c r="D33" s="82" t="s">
        <v>869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53" t="s">
        <v>869</v>
      </c>
      <c r="M33" s="53" t="s">
        <v>869</v>
      </c>
      <c r="N33" s="53" t="s">
        <v>869</v>
      </c>
      <c r="O33" s="53" t="s">
        <v>869</v>
      </c>
      <c r="P33" s="53" t="s">
        <v>869</v>
      </c>
      <c r="Q33" s="53" t="s">
        <v>869</v>
      </c>
      <c r="R33" s="53" t="s">
        <v>869</v>
      </c>
      <c r="S33" s="53" t="s">
        <v>869</v>
      </c>
      <c r="T33" s="53" t="s">
        <v>869</v>
      </c>
      <c r="U33" s="53" t="s">
        <v>869</v>
      </c>
      <c r="V33" s="53" t="s">
        <v>869</v>
      </c>
      <c r="W33" s="53" t="s">
        <v>869</v>
      </c>
      <c r="X33" s="53" t="s">
        <v>869</v>
      </c>
      <c r="Y33" s="53" t="s">
        <v>869</v>
      </c>
      <c r="Z33" s="53" t="s">
        <v>869</v>
      </c>
      <c r="AA33" s="53" t="s">
        <v>869</v>
      </c>
    </row>
    <row r="34" spans="1:27" ht="28.5" customHeight="1">
      <c r="A34" s="61" t="s">
        <v>531</v>
      </c>
      <c r="B34" s="62" t="s">
        <v>789</v>
      </c>
      <c r="C34" s="63" t="s">
        <v>769</v>
      </c>
      <c r="D34" s="82" t="s">
        <v>869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53" t="s">
        <v>869</v>
      </c>
      <c r="M34" s="53" t="s">
        <v>869</v>
      </c>
      <c r="N34" s="53" t="s">
        <v>869</v>
      </c>
      <c r="O34" s="53" t="s">
        <v>869</v>
      </c>
      <c r="P34" s="53" t="s">
        <v>869</v>
      </c>
      <c r="Q34" s="53" t="s">
        <v>869</v>
      </c>
      <c r="R34" s="53" t="s">
        <v>869</v>
      </c>
      <c r="S34" s="53" t="s">
        <v>869</v>
      </c>
      <c r="T34" s="53" t="s">
        <v>869</v>
      </c>
      <c r="U34" s="53" t="s">
        <v>869</v>
      </c>
      <c r="V34" s="53" t="s">
        <v>869</v>
      </c>
      <c r="W34" s="53" t="s">
        <v>869</v>
      </c>
      <c r="X34" s="53" t="s">
        <v>869</v>
      </c>
      <c r="Y34" s="53" t="s">
        <v>869</v>
      </c>
      <c r="Z34" s="53" t="s">
        <v>869</v>
      </c>
      <c r="AA34" s="53" t="s">
        <v>869</v>
      </c>
    </row>
    <row r="35" spans="1:27" ht="28.5" customHeight="1">
      <c r="A35" s="61" t="s">
        <v>124</v>
      </c>
      <c r="B35" s="62" t="s">
        <v>790</v>
      </c>
      <c r="C35" s="63" t="s">
        <v>769</v>
      </c>
      <c r="D35" s="82" t="s">
        <v>869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53" t="s">
        <v>869</v>
      </c>
      <c r="M35" s="53" t="s">
        <v>869</v>
      </c>
      <c r="N35" s="53" t="s">
        <v>869</v>
      </c>
      <c r="O35" s="53" t="s">
        <v>869</v>
      </c>
      <c r="P35" s="53" t="s">
        <v>869</v>
      </c>
      <c r="Q35" s="53" t="s">
        <v>869</v>
      </c>
      <c r="R35" s="53" t="s">
        <v>869</v>
      </c>
      <c r="S35" s="53" t="s">
        <v>869</v>
      </c>
      <c r="T35" s="53" t="s">
        <v>869</v>
      </c>
      <c r="U35" s="53" t="s">
        <v>869</v>
      </c>
      <c r="V35" s="53" t="s">
        <v>869</v>
      </c>
      <c r="W35" s="53" t="s">
        <v>869</v>
      </c>
      <c r="X35" s="53" t="s">
        <v>869</v>
      </c>
      <c r="Y35" s="53" t="s">
        <v>869</v>
      </c>
      <c r="Z35" s="53" t="s">
        <v>869</v>
      </c>
      <c r="AA35" s="53" t="s">
        <v>869</v>
      </c>
    </row>
    <row r="36" spans="1:27" ht="28.5" customHeight="1">
      <c r="A36" s="61" t="s">
        <v>791</v>
      </c>
      <c r="B36" s="62" t="s">
        <v>792</v>
      </c>
      <c r="C36" s="63" t="s">
        <v>769</v>
      </c>
      <c r="D36" s="82" t="s">
        <v>869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53" t="s">
        <v>869</v>
      </c>
      <c r="M36" s="53" t="s">
        <v>869</v>
      </c>
      <c r="N36" s="53" t="s">
        <v>869</v>
      </c>
      <c r="O36" s="53" t="s">
        <v>869</v>
      </c>
      <c r="P36" s="53" t="s">
        <v>869</v>
      </c>
      <c r="Q36" s="53" t="s">
        <v>869</v>
      </c>
      <c r="R36" s="53" t="s">
        <v>869</v>
      </c>
      <c r="S36" s="53" t="s">
        <v>869</v>
      </c>
      <c r="T36" s="53" t="s">
        <v>869</v>
      </c>
      <c r="U36" s="53" t="s">
        <v>869</v>
      </c>
      <c r="V36" s="53" t="s">
        <v>869</v>
      </c>
      <c r="W36" s="53" t="s">
        <v>869</v>
      </c>
      <c r="X36" s="53" t="s">
        <v>869</v>
      </c>
      <c r="Y36" s="53" t="s">
        <v>869</v>
      </c>
      <c r="Z36" s="53" t="s">
        <v>869</v>
      </c>
      <c r="AA36" s="53" t="s">
        <v>869</v>
      </c>
    </row>
    <row r="37" spans="1:27" ht="28.5" customHeight="1">
      <c r="A37" s="61" t="s">
        <v>791</v>
      </c>
      <c r="B37" s="62" t="s">
        <v>793</v>
      </c>
      <c r="C37" s="63" t="s">
        <v>769</v>
      </c>
      <c r="D37" s="82" t="s">
        <v>869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53" t="s">
        <v>869</v>
      </c>
      <c r="M37" s="53" t="s">
        <v>869</v>
      </c>
      <c r="N37" s="53" t="s">
        <v>869</v>
      </c>
      <c r="O37" s="53" t="s">
        <v>869</v>
      </c>
      <c r="P37" s="53" t="s">
        <v>869</v>
      </c>
      <c r="Q37" s="53" t="s">
        <v>869</v>
      </c>
      <c r="R37" s="53" t="s">
        <v>869</v>
      </c>
      <c r="S37" s="53" t="s">
        <v>869</v>
      </c>
      <c r="T37" s="53" t="s">
        <v>869</v>
      </c>
      <c r="U37" s="53" t="s">
        <v>869</v>
      </c>
      <c r="V37" s="53" t="s">
        <v>869</v>
      </c>
      <c r="W37" s="53" t="s">
        <v>869</v>
      </c>
      <c r="X37" s="53" t="s">
        <v>869</v>
      </c>
      <c r="Y37" s="53" t="s">
        <v>869</v>
      </c>
      <c r="Z37" s="53" t="s">
        <v>869</v>
      </c>
      <c r="AA37" s="53" t="s">
        <v>869</v>
      </c>
    </row>
    <row r="38" spans="1:27" ht="28.5" customHeight="1">
      <c r="A38" s="61" t="s">
        <v>791</v>
      </c>
      <c r="B38" s="62" t="s">
        <v>794</v>
      </c>
      <c r="C38" s="63" t="s">
        <v>769</v>
      </c>
      <c r="D38" s="82" t="s">
        <v>869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53" t="s">
        <v>869</v>
      </c>
      <c r="M38" s="53" t="s">
        <v>869</v>
      </c>
      <c r="N38" s="53" t="s">
        <v>869</v>
      </c>
      <c r="O38" s="53" t="s">
        <v>869</v>
      </c>
      <c r="P38" s="53" t="s">
        <v>869</v>
      </c>
      <c r="Q38" s="53" t="s">
        <v>869</v>
      </c>
      <c r="R38" s="53" t="s">
        <v>869</v>
      </c>
      <c r="S38" s="53" t="s">
        <v>869</v>
      </c>
      <c r="T38" s="53" t="s">
        <v>869</v>
      </c>
      <c r="U38" s="53" t="s">
        <v>869</v>
      </c>
      <c r="V38" s="53" t="s">
        <v>869</v>
      </c>
      <c r="W38" s="53" t="s">
        <v>869</v>
      </c>
      <c r="X38" s="53" t="s">
        <v>869</v>
      </c>
      <c r="Y38" s="53" t="s">
        <v>869</v>
      </c>
      <c r="Z38" s="53" t="s">
        <v>869</v>
      </c>
      <c r="AA38" s="53" t="s">
        <v>869</v>
      </c>
    </row>
    <row r="39" spans="1:27" ht="28.5" customHeight="1">
      <c r="A39" s="61" t="s">
        <v>791</v>
      </c>
      <c r="B39" s="62" t="s">
        <v>795</v>
      </c>
      <c r="C39" s="63" t="s">
        <v>769</v>
      </c>
      <c r="D39" s="82" t="s">
        <v>869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53" t="s">
        <v>869</v>
      </c>
      <c r="M39" s="53" t="s">
        <v>869</v>
      </c>
      <c r="N39" s="53" t="s">
        <v>869</v>
      </c>
      <c r="O39" s="53" t="s">
        <v>869</v>
      </c>
      <c r="P39" s="53" t="s">
        <v>869</v>
      </c>
      <c r="Q39" s="53" t="s">
        <v>869</v>
      </c>
      <c r="R39" s="53" t="s">
        <v>869</v>
      </c>
      <c r="S39" s="53" t="s">
        <v>869</v>
      </c>
      <c r="T39" s="53" t="s">
        <v>869</v>
      </c>
      <c r="U39" s="53" t="s">
        <v>869</v>
      </c>
      <c r="V39" s="53" t="s">
        <v>869</v>
      </c>
      <c r="W39" s="53" t="s">
        <v>869</v>
      </c>
      <c r="X39" s="53" t="s">
        <v>869</v>
      </c>
      <c r="Y39" s="53" t="s">
        <v>869</v>
      </c>
      <c r="Z39" s="53" t="s">
        <v>869</v>
      </c>
      <c r="AA39" s="53" t="s">
        <v>869</v>
      </c>
    </row>
    <row r="40" spans="1:27" ht="28.5" customHeight="1">
      <c r="A40" s="61" t="s">
        <v>796</v>
      </c>
      <c r="B40" s="62" t="s">
        <v>792</v>
      </c>
      <c r="C40" s="63" t="s">
        <v>769</v>
      </c>
      <c r="D40" s="82" t="s">
        <v>869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53" t="s">
        <v>869</v>
      </c>
      <c r="M40" s="53" t="s">
        <v>869</v>
      </c>
      <c r="N40" s="53" t="s">
        <v>869</v>
      </c>
      <c r="O40" s="53" t="s">
        <v>869</v>
      </c>
      <c r="P40" s="53" t="s">
        <v>869</v>
      </c>
      <c r="Q40" s="53" t="s">
        <v>869</v>
      </c>
      <c r="R40" s="53" t="s">
        <v>869</v>
      </c>
      <c r="S40" s="53" t="s">
        <v>869</v>
      </c>
      <c r="T40" s="53" t="s">
        <v>869</v>
      </c>
      <c r="U40" s="53" t="s">
        <v>869</v>
      </c>
      <c r="V40" s="53" t="s">
        <v>869</v>
      </c>
      <c r="W40" s="53" t="s">
        <v>869</v>
      </c>
      <c r="X40" s="53" t="s">
        <v>869</v>
      </c>
      <c r="Y40" s="53" t="s">
        <v>869</v>
      </c>
      <c r="Z40" s="53" t="s">
        <v>869</v>
      </c>
      <c r="AA40" s="53" t="s">
        <v>869</v>
      </c>
    </row>
    <row r="41" spans="1:27" ht="28.5" customHeight="1">
      <c r="A41" s="61" t="s">
        <v>796</v>
      </c>
      <c r="B41" s="62" t="s">
        <v>793</v>
      </c>
      <c r="C41" s="63" t="s">
        <v>769</v>
      </c>
      <c r="D41" s="82" t="s">
        <v>869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53" t="s">
        <v>869</v>
      </c>
      <c r="M41" s="53" t="s">
        <v>869</v>
      </c>
      <c r="N41" s="53" t="s">
        <v>869</v>
      </c>
      <c r="O41" s="53" t="s">
        <v>869</v>
      </c>
      <c r="P41" s="53" t="s">
        <v>869</v>
      </c>
      <c r="Q41" s="53" t="s">
        <v>869</v>
      </c>
      <c r="R41" s="53" t="s">
        <v>869</v>
      </c>
      <c r="S41" s="53" t="s">
        <v>869</v>
      </c>
      <c r="T41" s="53" t="s">
        <v>869</v>
      </c>
      <c r="U41" s="53" t="s">
        <v>869</v>
      </c>
      <c r="V41" s="53" t="s">
        <v>869</v>
      </c>
      <c r="W41" s="53" t="s">
        <v>869</v>
      </c>
      <c r="X41" s="53" t="s">
        <v>869</v>
      </c>
      <c r="Y41" s="53" t="s">
        <v>869</v>
      </c>
      <c r="Z41" s="53" t="s">
        <v>869</v>
      </c>
      <c r="AA41" s="53" t="s">
        <v>869</v>
      </c>
    </row>
    <row r="42" spans="1:27" ht="28.5" customHeight="1">
      <c r="A42" s="61" t="s">
        <v>796</v>
      </c>
      <c r="B42" s="62" t="s">
        <v>794</v>
      </c>
      <c r="C42" s="63" t="s">
        <v>769</v>
      </c>
      <c r="D42" s="82" t="s">
        <v>869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53" t="s">
        <v>869</v>
      </c>
      <c r="M42" s="53" t="s">
        <v>869</v>
      </c>
      <c r="N42" s="53" t="s">
        <v>869</v>
      </c>
      <c r="O42" s="53" t="s">
        <v>869</v>
      </c>
      <c r="P42" s="53" t="s">
        <v>869</v>
      </c>
      <c r="Q42" s="53" t="s">
        <v>869</v>
      </c>
      <c r="R42" s="53" t="s">
        <v>869</v>
      </c>
      <c r="S42" s="53" t="s">
        <v>869</v>
      </c>
      <c r="T42" s="53" t="s">
        <v>869</v>
      </c>
      <c r="U42" s="53" t="s">
        <v>869</v>
      </c>
      <c r="V42" s="53" t="s">
        <v>869</v>
      </c>
      <c r="W42" s="53" t="s">
        <v>869</v>
      </c>
      <c r="X42" s="53" t="s">
        <v>869</v>
      </c>
      <c r="Y42" s="53" t="s">
        <v>869</v>
      </c>
      <c r="Z42" s="53" t="s">
        <v>869</v>
      </c>
      <c r="AA42" s="53" t="s">
        <v>869</v>
      </c>
    </row>
    <row r="43" spans="1:27" ht="28.5" customHeight="1">
      <c r="A43" s="61" t="s">
        <v>796</v>
      </c>
      <c r="B43" s="62" t="s">
        <v>797</v>
      </c>
      <c r="C43" s="63" t="s">
        <v>769</v>
      </c>
      <c r="D43" s="82" t="s">
        <v>869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53" t="s">
        <v>869</v>
      </c>
      <c r="M43" s="53" t="s">
        <v>869</v>
      </c>
      <c r="N43" s="53" t="s">
        <v>869</v>
      </c>
      <c r="O43" s="53" t="s">
        <v>869</v>
      </c>
      <c r="P43" s="53" t="s">
        <v>869</v>
      </c>
      <c r="Q43" s="53" t="s">
        <v>869</v>
      </c>
      <c r="R43" s="53" t="s">
        <v>869</v>
      </c>
      <c r="S43" s="53" t="s">
        <v>869</v>
      </c>
      <c r="T43" s="53" t="s">
        <v>869</v>
      </c>
      <c r="U43" s="53" t="s">
        <v>869</v>
      </c>
      <c r="V43" s="53" t="s">
        <v>869</v>
      </c>
      <c r="W43" s="53" t="s">
        <v>869</v>
      </c>
      <c r="X43" s="53" t="s">
        <v>869</v>
      </c>
      <c r="Y43" s="53" t="s">
        <v>869</v>
      </c>
      <c r="Z43" s="53" t="s">
        <v>869</v>
      </c>
      <c r="AA43" s="53" t="s">
        <v>869</v>
      </c>
    </row>
    <row r="44" spans="1:27" ht="28.5" customHeight="1">
      <c r="A44" s="61" t="s">
        <v>798</v>
      </c>
      <c r="B44" s="62" t="s">
        <v>799</v>
      </c>
      <c r="C44" s="63" t="s">
        <v>769</v>
      </c>
      <c r="D44" s="82" t="s">
        <v>869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53" t="s">
        <v>869</v>
      </c>
      <c r="M44" s="53" t="s">
        <v>869</v>
      </c>
      <c r="N44" s="53" t="s">
        <v>869</v>
      </c>
      <c r="O44" s="53" t="s">
        <v>869</v>
      </c>
      <c r="P44" s="53" t="s">
        <v>869</v>
      </c>
      <c r="Q44" s="53" t="s">
        <v>869</v>
      </c>
      <c r="R44" s="53" t="s">
        <v>869</v>
      </c>
      <c r="S44" s="53" t="s">
        <v>869</v>
      </c>
      <c r="T44" s="53" t="s">
        <v>869</v>
      </c>
      <c r="U44" s="53" t="s">
        <v>869</v>
      </c>
      <c r="V44" s="53" t="s">
        <v>869</v>
      </c>
      <c r="W44" s="53" t="s">
        <v>869</v>
      </c>
      <c r="X44" s="53" t="s">
        <v>869</v>
      </c>
      <c r="Y44" s="53" t="s">
        <v>869</v>
      </c>
      <c r="Z44" s="53" t="s">
        <v>869</v>
      </c>
      <c r="AA44" s="53" t="s">
        <v>869</v>
      </c>
    </row>
    <row r="45" spans="1:27" ht="28.5" customHeight="1">
      <c r="A45" s="61" t="s">
        <v>800</v>
      </c>
      <c r="B45" s="62" t="s">
        <v>801</v>
      </c>
      <c r="C45" s="63" t="s">
        <v>769</v>
      </c>
      <c r="D45" s="82" t="s">
        <v>869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53" t="s">
        <v>869</v>
      </c>
      <c r="M45" s="53" t="s">
        <v>869</v>
      </c>
      <c r="N45" s="53" t="s">
        <v>869</v>
      </c>
      <c r="O45" s="53" t="s">
        <v>869</v>
      </c>
      <c r="P45" s="53" t="s">
        <v>869</v>
      </c>
      <c r="Q45" s="53" t="s">
        <v>869</v>
      </c>
      <c r="R45" s="53" t="s">
        <v>869</v>
      </c>
      <c r="S45" s="53" t="s">
        <v>869</v>
      </c>
      <c r="T45" s="53" t="s">
        <v>869</v>
      </c>
      <c r="U45" s="53" t="s">
        <v>869</v>
      </c>
      <c r="V45" s="53" t="s">
        <v>869</v>
      </c>
      <c r="W45" s="53" t="s">
        <v>869</v>
      </c>
      <c r="X45" s="53" t="s">
        <v>869</v>
      </c>
      <c r="Y45" s="53" t="s">
        <v>869</v>
      </c>
      <c r="Z45" s="53" t="s">
        <v>869</v>
      </c>
      <c r="AA45" s="53" t="s">
        <v>869</v>
      </c>
    </row>
    <row r="46" spans="1:27" ht="28.5" customHeight="1">
      <c r="A46" s="61" t="s">
        <v>802</v>
      </c>
      <c r="B46" s="62" t="s">
        <v>803</v>
      </c>
      <c r="C46" s="63" t="s">
        <v>769</v>
      </c>
      <c r="D46" s="82" t="s">
        <v>869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53" t="s">
        <v>869</v>
      </c>
      <c r="M46" s="53" t="s">
        <v>869</v>
      </c>
      <c r="N46" s="53" t="s">
        <v>869</v>
      </c>
      <c r="O46" s="53" t="s">
        <v>869</v>
      </c>
      <c r="P46" s="53" t="s">
        <v>869</v>
      </c>
      <c r="Q46" s="53" t="s">
        <v>869</v>
      </c>
      <c r="R46" s="53" t="s">
        <v>869</v>
      </c>
      <c r="S46" s="53" t="s">
        <v>869</v>
      </c>
      <c r="T46" s="53" t="s">
        <v>869</v>
      </c>
      <c r="U46" s="53" t="s">
        <v>869</v>
      </c>
      <c r="V46" s="53" t="s">
        <v>869</v>
      </c>
      <c r="W46" s="53" t="s">
        <v>869</v>
      </c>
      <c r="X46" s="53" t="s">
        <v>869</v>
      </c>
      <c r="Y46" s="53" t="s">
        <v>869</v>
      </c>
      <c r="Z46" s="53" t="s">
        <v>869</v>
      </c>
      <c r="AA46" s="53" t="s">
        <v>869</v>
      </c>
    </row>
    <row r="47" spans="1:27" ht="28.5" customHeight="1">
      <c r="A47" s="61" t="s">
        <v>126</v>
      </c>
      <c r="B47" s="62" t="s">
        <v>804</v>
      </c>
      <c r="C47" s="63" t="s">
        <v>769</v>
      </c>
      <c r="D47" s="82" t="s">
        <v>869</v>
      </c>
      <c r="E47" s="78">
        <f>E48</f>
        <v>0.1</v>
      </c>
      <c r="F47" s="78">
        <v>0</v>
      </c>
      <c r="G47" s="78">
        <f>G52</f>
        <v>1.1000000000000001</v>
      </c>
      <c r="H47" s="78">
        <v>0</v>
      </c>
      <c r="I47" s="78">
        <v>0</v>
      </c>
      <c r="J47" s="78">
        <v>0</v>
      </c>
      <c r="K47" s="78">
        <f>K56</f>
        <v>1</v>
      </c>
      <c r="L47" s="53" t="s">
        <v>869</v>
      </c>
      <c r="M47" s="53" t="s">
        <v>869</v>
      </c>
      <c r="N47" s="53" t="s">
        <v>869</v>
      </c>
      <c r="O47" s="53" t="s">
        <v>869</v>
      </c>
      <c r="P47" s="53" t="s">
        <v>869</v>
      </c>
      <c r="Q47" s="53" t="s">
        <v>869</v>
      </c>
      <c r="R47" s="53" t="s">
        <v>869</v>
      </c>
      <c r="S47" s="53" t="s">
        <v>869</v>
      </c>
      <c r="T47" s="53" t="s">
        <v>869</v>
      </c>
      <c r="U47" s="53" t="s">
        <v>869</v>
      </c>
      <c r="V47" s="53" t="s">
        <v>869</v>
      </c>
      <c r="W47" s="53" t="s">
        <v>869</v>
      </c>
      <c r="X47" s="53" t="s">
        <v>869</v>
      </c>
      <c r="Y47" s="53" t="s">
        <v>869</v>
      </c>
      <c r="Z47" s="53" t="s">
        <v>869</v>
      </c>
      <c r="AA47" s="53" t="s">
        <v>869</v>
      </c>
    </row>
    <row r="48" spans="1:27" ht="28.5" customHeight="1">
      <c r="A48" s="61" t="s">
        <v>535</v>
      </c>
      <c r="B48" s="62" t="s">
        <v>805</v>
      </c>
      <c r="C48" s="63" t="s">
        <v>769</v>
      </c>
      <c r="D48" s="82" t="s">
        <v>869</v>
      </c>
      <c r="E48" s="78">
        <f>E49</f>
        <v>0.1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169" t="s">
        <v>869</v>
      </c>
      <c r="M48" s="169" t="s">
        <v>869</v>
      </c>
      <c r="N48" s="169" t="s">
        <v>869</v>
      </c>
      <c r="O48" s="169" t="s">
        <v>869</v>
      </c>
      <c r="P48" s="169" t="s">
        <v>869</v>
      </c>
      <c r="Q48" s="169" t="s">
        <v>869</v>
      </c>
      <c r="R48" s="169" t="s">
        <v>869</v>
      </c>
      <c r="S48" s="169" t="s">
        <v>869</v>
      </c>
      <c r="T48" s="169" t="s">
        <v>869</v>
      </c>
      <c r="U48" s="169" t="s">
        <v>869</v>
      </c>
      <c r="V48" s="169" t="s">
        <v>869</v>
      </c>
      <c r="W48" s="169" t="s">
        <v>869</v>
      </c>
      <c r="X48" s="169" t="s">
        <v>869</v>
      </c>
      <c r="Y48" s="169" t="s">
        <v>869</v>
      </c>
      <c r="Z48" s="169" t="s">
        <v>869</v>
      </c>
      <c r="AA48" s="169" t="s">
        <v>869</v>
      </c>
    </row>
    <row r="49" spans="1:27" ht="28.5" customHeight="1">
      <c r="A49" s="61" t="s">
        <v>537</v>
      </c>
      <c r="B49" s="62" t="s">
        <v>806</v>
      </c>
      <c r="C49" s="63" t="s">
        <v>769</v>
      </c>
      <c r="D49" s="82" t="s">
        <v>869</v>
      </c>
      <c r="E49" s="78">
        <f>E50</f>
        <v>0.1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169" t="s">
        <v>869</v>
      </c>
      <c r="M49" s="169" t="s">
        <v>869</v>
      </c>
      <c r="N49" s="169" t="s">
        <v>869</v>
      </c>
      <c r="O49" s="169" t="s">
        <v>869</v>
      </c>
      <c r="P49" s="169" t="s">
        <v>869</v>
      </c>
      <c r="Q49" s="169" t="s">
        <v>869</v>
      </c>
      <c r="R49" s="169" t="s">
        <v>869</v>
      </c>
      <c r="S49" s="169" t="s">
        <v>869</v>
      </c>
      <c r="T49" s="169" t="s">
        <v>869</v>
      </c>
      <c r="U49" s="169" t="s">
        <v>869</v>
      </c>
      <c r="V49" s="169" t="s">
        <v>869</v>
      </c>
      <c r="W49" s="169" t="s">
        <v>869</v>
      </c>
      <c r="X49" s="169" t="s">
        <v>869</v>
      </c>
      <c r="Y49" s="169" t="s">
        <v>869</v>
      </c>
      <c r="Z49" s="169" t="s">
        <v>869</v>
      </c>
      <c r="AA49" s="169" t="s">
        <v>869</v>
      </c>
    </row>
    <row r="50" spans="1:27" ht="81.75" customHeight="1">
      <c r="A50" s="67" t="s">
        <v>537</v>
      </c>
      <c r="B50" s="68" t="s">
        <v>807</v>
      </c>
      <c r="C50" s="69" t="s">
        <v>808</v>
      </c>
      <c r="D50" s="50" t="s">
        <v>869</v>
      </c>
      <c r="E50" s="77">
        <v>0.1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170" t="s">
        <v>869</v>
      </c>
      <c r="M50" s="170" t="s">
        <v>869</v>
      </c>
      <c r="N50" s="170" t="s">
        <v>869</v>
      </c>
      <c r="O50" s="170" t="s">
        <v>869</v>
      </c>
      <c r="P50" s="170" t="s">
        <v>869</v>
      </c>
      <c r="Q50" s="170" t="s">
        <v>869</v>
      </c>
      <c r="R50" s="170" t="s">
        <v>869</v>
      </c>
      <c r="S50" s="170" t="s">
        <v>869</v>
      </c>
      <c r="T50" s="170" t="s">
        <v>869</v>
      </c>
      <c r="U50" s="170" t="s">
        <v>869</v>
      </c>
      <c r="V50" s="170" t="s">
        <v>869</v>
      </c>
      <c r="W50" s="170" t="s">
        <v>869</v>
      </c>
      <c r="X50" s="170" t="s">
        <v>869</v>
      </c>
      <c r="Y50" s="170" t="s">
        <v>869</v>
      </c>
      <c r="Z50" s="170" t="s">
        <v>869</v>
      </c>
      <c r="AA50" s="170" t="s">
        <v>869</v>
      </c>
    </row>
    <row r="51" spans="1:27" ht="28.5" customHeight="1">
      <c r="A51" s="61" t="s">
        <v>542</v>
      </c>
      <c r="B51" s="62" t="s">
        <v>809</v>
      </c>
      <c r="C51" s="63" t="s">
        <v>769</v>
      </c>
      <c r="D51" s="82" t="s">
        <v>869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53" t="s">
        <v>869</v>
      </c>
      <c r="M51" s="53" t="s">
        <v>869</v>
      </c>
      <c r="N51" s="53" t="s">
        <v>869</v>
      </c>
      <c r="O51" s="53" t="s">
        <v>869</v>
      </c>
      <c r="P51" s="53" t="s">
        <v>869</v>
      </c>
      <c r="Q51" s="53" t="s">
        <v>869</v>
      </c>
      <c r="R51" s="53" t="s">
        <v>869</v>
      </c>
      <c r="S51" s="53" t="s">
        <v>869</v>
      </c>
      <c r="T51" s="53" t="s">
        <v>869</v>
      </c>
      <c r="U51" s="53" t="s">
        <v>869</v>
      </c>
      <c r="V51" s="53" t="s">
        <v>869</v>
      </c>
      <c r="W51" s="53" t="s">
        <v>869</v>
      </c>
      <c r="X51" s="53" t="s">
        <v>869</v>
      </c>
      <c r="Y51" s="53" t="s">
        <v>869</v>
      </c>
      <c r="Z51" s="53" t="s">
        <v>869</v>
      </c>
      <c r="AA51" s="53" t="s">
        <v>869</v>
      </c>
    </row>
    <row r="52" spans="1:27" ht="28.5" customHeight="1">
      <c r="A52" s="61" t="s">
        <v>550</v>
      </c>
      <c r="B52" s="62" t="s">
        <v>810</v>
      </c>
      <c r="C52" s="63" t="s">
        <v>769</v>
      </c>
      <c r="D52" s="82" t="s">
        <v>869</v>
      </c>
      <c r="E52" s="78">
        <v>0</v>
      </c>
      <c r="F52" s="78">
        <v>0</v>
      </c>
      <c r="G52" s="78">
        <f>G53</f>
        <v>1.1000000000000001</v>
      </c>
      <c r="H52" s="78">
        <v>0</v>
      </c>
      <c r="I52" s="78">
        <v>0</v>
      </c>
      <c r="J52" s="78">
        <v>0</v>
      </c>
      <c r="K52" s="78">
        <v>0</v>
      </c>
      <c r="L52" s="169" t="s">
        <v>869</v>
      </c>
      <c r="M52" s="169" t="s">
        <v>869</v>
      </c>
      <c r="N52" s="169" t="s">
        <v>869</v>
      </c>
      <c r="O52" s="169" t="s">
        <v>869</v>
      </c>
      <c r="P52" s="169" t="s">
        <v>869</v>
      </c>
      <c r="Q52" s="169" t="s">
        <v>869</v>
      </c>
      <c r="R52" s="169" t="s">
        <v>869</v>
      </c>
      <c r="S52" s="169" t="s">
        <v>869</v>
      </c>
      <c r="T52" s="169" t="s">
        <v>869</v>
      </c>
      <c r="U52" s="169" t="s">
        <v>869</v>
      </c>
      <c r="V52" s="169" t="s">
        <v>869</v>
      </c>
      <c r="W52" s="169" t="s">
        <v>869</v>
      </c>
      <c r="X52" s="169" t="s">
        <v>869</v>
      </c>
      <c r="Y52" s="169" t="s">
        <v>869</v>
      </c>
      <c r="Z52" s="169" t="s">
        <v>869</v>
      </c>
      <c r="AA52" s="169" t="s">
        <v>869</v>
      </c>
    </row>
    <row r="53" spans="1:27" ht="28.5" customHeight="1">
      <c r="A53" s="61" t="s">
        <v>811</v>
      </c>
      <c r="B53" s="62" t="s">
        <v>812</v>
      </c>
      <c r="C53" s="63" t="s">
        <v>769</v>
      </c>
      <c r="D53" s="82" t="s">
        <v>869</v>
      </c>
      <c r="E53" s="78">
        <v>0</v>
      </c>
      <c r="F53" s="78">
        <v>0</v>
      </c>
      <c r="G53" s="78">
        <f>G54</f>
        <v>1.1000000000000001</v>
      </c>
      <c r="H53" s="78">
        <v>0</v>
      </c>
      <c r="I53" s="78">
        <v>0</v>
      </c>
      <c r="J53" s="78">
        <v>0</v>
      </c>
      <c r="K53" s="78">
        <v>0</v>
      </c>
      <c r="L53" s="169" t="s">
        <v>869</v>
      </c>
      <c r="M53" s="169" t="s">
        <v>869</v>
      </c>
      <c r="N53" s="169" t="s">
        <v>869</v>
      </c>
      <c r="O53" s="169" t="s">
        <v>869</v>
      </c>
      <c r="P53" s="169" t="s">
        <v>869</v>
      </c>
      <c r="Q53" s="169" t="s">
        <v>869</v>
      </c>
      <c r="R53" s="169" t="s">
        <v>869</v>
      </c>
      <c r="S53" s="169" t="s">
        <v>869</v>
      </c>
      <c r="T53" s="169" t="s">
        <v>869</v>
      </c>
      <c r="U53" s="169" t="s">
        <v>869</v>
      </c>
      <c r="V53" s="169" t="s">
        <v>869</v>
      </c>
      <c r="W53" s="169" t="s">
        <v>869</v>
      </c>
      <c r="X53" s="169" t="s">
        <v>869</v>
      </c>
      <c r="Y53" s="169" t="s">
        <v>869</v>
      </c>
      <c r="Z53" s="169" t="s">
        <v>869</v>
      </c>
      <c r="AA53" s="169" t="s">
        <v>869</v>
      </c>
    </row>
    <row r="54" spans="1:27" ht="69" customHeight="1">
      <c r="A54" s="71" t="s">
        <v>811</v>
      </c>
      <c r="B54" s="68" t="s">
        <v>813</v>
      </c>
      <c r="C54" s="72" t="s">
        <v>814</v>
      </c>
      <c r="D54" s="50" t="s">
        <v>869</v>
      </c>
      <c r="E54" s="77">
        <v>0</v>
      </c>
      <c r="F54" s="77">
        <v>0</v>
      </c>
      <c r="G54" s="77">
        <v>1.1000000000000001</v>
      </c>
      <c r="H54" s="77">
        <v>0</v>
      </c>
      <c r="I54" s="77">
        <v>0</v>
      </c>
      <c r="J54" s="77">
        <v>0</v>
      </c>
      <c r="K54" s="77">
        <v>0</v>
      </c>
      <c r="L54" s="170" t="s">
        <v>869</v>
      </c>
      <c r="M54" s="170" t="s">
        <v>869</v>
      </c>
      <c r="N54" s="170" t="s">
        <v>869</v>
      </c>
      <c r="O54" s="170" t="s">
        <v>869</v>
      </c>
      <c r="P54" s="170" t="s">
        <v>869</v>
      </c>
      <c r="Q54" s="170" t="s">
        <v>869</v>
      </c>
      <c r="R54" s="170" t="s">
        <v>869</v>
      </c>
      <c r="S54" s="170" t="s">
        <v>869</v>
      </c>
      <c r="T54" s="170" t="s">
        <v>869</v>
      </c>
      <c r="U54" s="170" t="s">
        <v>869</v>
      </c>
      <c r="V54" s="170" t="s">
        <v>869</v>
      </c>
      <c r="W54" s="170" t="s">
        <v>869</v>
      </c>
      <c r="X54" s="170" t="s">
        <v>869</v>
      </c>
      <c r="Y54" s="170" t="s">
        <v>869</v>
      </c>
      <c r="Z54" s="170" t="s">
        <v>869</v>
      </c>
      <c r="AA54" s="170" t="s">
        <v>869</v>
      </c>
    </row>
    <row r="55" spans="1:27" ht="28.5" customHeight="1">
      <c r="A55" s="61" t="s">
        <v>815</v>
      </c>
      <c r="B55" s="62" t="s">
        <v>816</v>
      </c>
      <c r="C55" s="63" t="s">
        <v>769</v>
      </c>
      <c r="D55" s="82" t="s">
        <v>869</v>
      </c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53" t="s">
        <v>869</v>
      </c>
      <c r="M55" s="53" t="s">
        <v>869</v>
      </c>
      <c r="N55" s="53" t="s">
        <v>869</v>
      </c>
      <c r="O55" s="53" t="s">
        <v>869</v>
      </c>
      <c r="P55" s="53" t="s">
        <v>869</v>
      </c>
      <c r="Q55" s="53" t="s">
        <v>869</v>
      </c>
      <c r="R55" s="53" t="s">
        <v>869</v>
      </c>
      <c r="S55" s="53" t="s">
        <v>869</v>
      </c>
      <c r="T55" s="53" t="s">
        <v>869</v>
      </c>
      <c r="U55" s="53" t="s">
        <v>869</v>
      </c>
      <c r="V55" s="53" t="s">
        <v>869</v>
      </c>
      <c r="W55" s="53" t="s">
        <v>869</v>
      </c>
      <c r="X55" s="53" t="s">
        <v>869</v>
      </c>
      <c r="Y55" s="53" t="s">
        <v>869</v>
      </c>
      <c r="Z55" s="53" t="s">
        <v>869</v>
      </c>
      <c r="AA55" s="53" t="s">
        <v>869</v>
      </c>
    </row>
    <row r="56" spans="1:27" ht="28.5" customHeight="1">
      <c r="A56" s="61" t="s">
        <v>552</v>
      </c>
      <c r="B56" s="62" t="s">
        <v>817</v>
      </c>
      <c r="C56" s="63" t="s">
        <v>769</v>
      </c>
      <c r="D56" s="82" t="s">
        <v>869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f>K58</f>
        <v>1</v>
      </c>
      <c r="L56" s="169" t="s">
        <v>869</v>
      </c>
      <c r="M56" s="169" t="s">
        <v>869</v>
      </c>
      <c r="N56" s="169" t="s">
        <v>869</v>
      </c>
      <c r="O56" s="169" t="s">
        <v>869</v>
      </c>
      <c r="P56" s="169" t="s">
        <v>869</v>
      </c>
      <c r="Q56" s="169" t="s">
        <v>869</v>
      </c>
      <c r="R56" s="169" t="s">
        <v>869</v>
      </c>
      <c r="S56" s="169" t="s">
        <v>869</v>
      </c>
      <c r="T56" s="169" t="s">
        <v>869</v>
      </c>
      <c r="U56" s="169" t="s">
        <v>869</v>
      </c>
      <c r="V56" s="169" t="s">
        <v>869</v>
      </c>
      <c r="W56" s="169" t="s">
        <v>869</v>
      </c>
      <c r="X56" s="169" t="s">
        <v>869</v>
      </c>
      <c r="Y56" s="169" t="s">
        <v>869</v>
      </c>
      <c r="Z56" s="169" t="s">
        <v>869</v>
      </c>
      <c r="AA56" s="169" t="s">
        <v>869</v>
      </c>
    </row>
    <row r="57" spans="1:27" ht="28.5" customHeight="1">
      <c r="A57" s="61" t="s">
        <v>554</v>
      </c>
      <c r="B57" s="62" t="s">
        <v>818</v>
      </c>
      <c r="C57" s="63" t="s">
        <v>769</v>
      </c>
      <c r="D57" s="82" t="s">
        <v>869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53" t="s">
        <v>869</v>
      </c>
      <c r="M57" s="53" t="s">
        <v>869</v>
      </c>
      <c r="N57" s="53" t="s">
        <v>869</v>
      </c>
      <c r="O57" s="53" t="s">
        <v>869</v>
      </c>
      <c r="P57" s="53" t="s">
        <v>869</v>
      </c>
      <c r="Q57" s="53" t="s">
        <v>869</v>
      </c>
      <c r="R57" s="53" t="s">
        <v>869</v>
      </c>
      <c r="S57" s="53" t="s">
        <v>869</v>
      </c>
      <c r="T57" s="53" t="s">
        <v>869</v>
      </c>
      <c r="U57" s="53" t="s">
        <v>869</v>
      </c>
      <c r="V57" s="53" t="s">
        <v>869</v>
      </c>
      <c r="W57" s="53" t="s">
        <v>869</v>
      </c>
      <c r="X57" s="53" t="s">
        <v>869</v>
      </c>
      <c r="Y57" s="53" t="s">
        <v>869</v>
      </c>
      <c r="Z57" s="53" t="s">
        <v>869</v>
      </c>
      <c r="AA57" s="53" t="s">
        <v>869</v>
      </c>
    </row>
    <row r="58" spans="1:27" ht="28.5" customHeight="1">
      <c r="A58" s="61" t="s">
        <v>558</v>
      </c>
      <c r="B58" s="62" t="s">
        <v>819</v>
      </c>
      <c r="C58" s="63" t="s">
        <v>769</v>
      </c>
      <c r="D58" s="82" t="s">
        <v>869</v>
      </c>
      <c r="E58" s="78">
        <v>0</v>
      </c>
      <c r="F58" s="78">
        <v>0</v>
      </c>
      <c r="G58" s="78">
        <v>0</v>
      </c>
      <c r="H58" s="78">
        <v>0</v>
      </c>
      <c r="I58" s="78">
        <v>0</v>
      </c>
      <c r="J58" s="78">
        <v>0</v>
      </c>
      <c r="K58" s="78">
        <f>K59</f>
        <v>1</v>
      </c>
      <c r="L58" s="169" t="s">
        <v>869</v>
      </c>
      <c r="M58" s="169" t="s">
        <v>869</v>
      </c>
      <c r="N58" s="169" t="s">
        <v>869</v>
      </c>
      <c r="O58" s="169" t="s">
        <v>869</v>
      </c>
      <c r="P58" s="169" t="s">
        <v>869</v>
      </c>
      <c r="Q58" s="169" t="s">
        <v>869</v>
      </c>
      <c r="R58" s="169" t="s">
        <v>869</v>
      </c>
      <c r="S58" s="169" t="s">
        <v>869</v>
      </c>
      <c r="T58" s="169" t="s">
        <v>869</v>
      </c>
      <c r="U58" s="169" t="s">
        <v>869</v>
      </c>
      <c r="V58" s="169" t="s">
        <v>869</v>
      </c>
      <c r="W58" s="169" t="s">
        <v>869</v>
      </c>
      <c r="X58" s="169" t="s">
        <v>869</v>
      </c>
      <c r="Y58" s="169" t="s">
        <v>869</v>
      </c>
      <c r="Z58" s="169" t="s">
        <v>869</v>
      </c>
      <c r="AA58" s="169" t="s">
        <v>869</v>
      </c>
    </row>
    <row r="59" spans="1:27" ht="28.5" customHeight="1">
      <c r="A59" s="71" t="s">
        <v>558</v>
      </c>
      <c r="B59" s="68" t="s">
        <v>820</v>
      </c>
      <c r="C59" s="69" t="s">
        <v>821</v>
      </c>
      <c r="D59" s="50" t="s">
        <v>869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1</v>
      </c>
      <c r="L59" s="170" t="s">
        <v>869</v>
      </c>
      <c r="M59" s="170" t="s">
        <v>869</v>
      </c>
      <c r="N59" s="170" t="s">
        <v>869</v>
      </c>
      <c r="O59" s="170" t="s">
        <v>869</v>
      </c>
      <c r="P59" s="170" t="s">
        <v>869</v>
      </c>
      <c r="Q59" s="170" t="s">
        <v>869</v>
      </c>
      <c r="R59" s="170" t="s">
        <v>869</v>
      </c>
      <c r="S59" s="170" t="s">
        <v>869</v>
      </c>
      <c r="T59" s="170" t="s">
        <v>869</v>
      </c>
      <c r="U59" s="170" t="s">
        <v>869</v>
      </c>
      <c r="V59" s="170" t="s">
        <v>869</v>
      </c>
      <c r="W59" s="170" t="s">
        <v>869</v>
      </c>
      <c r="X59" s="170" t="s">
        <v>869</v>
      </c>
      <c r="Y59" s="170" t="s">
        <v>869</v>
      </c>
      <c r="Z59" s="170" t="s">
        <v>869</v>
      </c>
      <c r="AA59" s="170" t="s">
        <v>869</v>
      </c>
    </row>
    <row r="60" spans="1:27" ht="28.5" customHeight="1">
      <c r="A60" s="61" t="s">
        <v>559</v>
      </c>
      <c r="B60" s="62" t="s">
        <v>822</v>
      </c>
      <c r="C60" s="63" t="s">
        <v>769</v>
      </c>
      <c r="D60" s="82" t="s">
        <v>869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53" t="s">
        <v>869</v>
      </c>
      <c r="M60" s="53" t="s">
        <v>869</v>
      </c>
      <c r="N60" s="53" t="s">
        <v>869</v>
      </c>
      <c r="O60" s="53" t="s">
        <v>869</v>
      </c>
      <c r="P60" s="53" t="s">
        <v>869</v>
      </c>
      <c r="Q60" s="53" t="s">
        <v>869</v>
      </c>
      <c r="R60" s="53" t="s">
        <v>869</v>
      </c>
      <c r="S60" s="53" t="s">
        <v>869</v>
      </c>
      <c r="T60" s="53" t="s">
        <v>869</v>
      </c>
      <c r="U60" s="53" t="s">
        <v>869</v>
      </c>
      <c r="V60" s="53" t="s">
        <v>869</v>
      </c>
      <c r="W60" s="53" t="s">
        <v>869</v>
      </c>
      <c r="X60" s="53" t="s">
        <v>869</v>
      </c>
      <c r="Y60" s="53" t="s">
        <v>869</v>
      </c>
      <c r="Z60" s="53" t="s">
        <v>869</v>
      </c>
      <c r="AA60" s="53" t="s">
        <v>869</v>
      </c>
    </row>
    <row r="61" spans="1:27" ht="28.5" customHeight="1">
      <c r="A61" s="61" t="s">
        <v>560</v>
      </c>
      <c r="B61" s="62" t="s">
        <v>823</v>
      </c>
      <c r="C61" s="63" t="s">
        <v>769</v>
      </c>
      <c r="D61" s="82" t="s">
        <v>869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53" t="s">
        <v>869</v>
      </c>
      <c r="M61" s="53" t="s">
        <v>869</v>
      </c>
      <c r="N61" s="53" t="s">
        <v>869</v>
      </c>
      <c r="O61" s="53" t="s">
        <v>869</v>
      </c>
      <c r="P61" s="53" t="s">
        <v>869</v>
      </c>
      <c r="Q61" s="53" t="s">
        <v>869</v>
      </c>
      <c r="R61" s="53" t="s">
        <v>869</v>
      </c>
      <c r="S61" s="53" t="s">
        <v>869</v>
      </c>
      <c r="T61" s="53" t="s">
        <v>869</v>
      </c>
      <c r="U61" s="53" t="s">
        <v>869</v>
      </c>
      <c r="V61" s="53" t="s">
        <v>869</v>
      </c>
      <c r="W61" s="53" t="s">
        <v>869</v>
      </c>
      <c r="X61" s="53" t="s">
        <v>869</v>
      </c>
      <c r="Y61" s="53" t="s">
        <v>869</v>
      </c>
      <c r="Z61" s="53" t="s">
        <v>869</v>
      </c>
      <c r="AA61" s="53" t="s">
        <v>869</v>
      </c>
    </row>
    <row r="62" spans="1:27" ht="28.5" customHeight="1">
      <c r="A62" s="61" t="s">
        <v>561</v>
      </c>
      <c r="B62" s="62" t="s">
        <v>824</v>
      </c>
      <c r="C62" s="63" t="s">
        <v>769</v>
      </c>
      <c r="D62" s="82" t="s">
        <v>869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53" t="s">
        <v>869</v>
      </c>
      <c r="M62" s="53" t="s">
        <v>869</v>
      </c>
      <c r="N62" s="53" t="s">
        <v>869</v>
      </c>
      <c r="O62" s="53" t="s">
        <v>869</v>
      </c>
      <c r="P62" s="53" t="s">
        <v>869</v>
      </c>
      <c r="Q62" s="53" t="s">
        <v>869</v>
      </c>
      <c r="R62" s="53" t="s">
        <v>869</v>
      </c>
      <c r="S62" s="53" t="s">
        <v>869</v>
      </c>
      <c r="T62" s="53" t="s">
        <v>869</v>
      </c>
      <c r="U62" s="53" t="s">
        <v>869</v>
      </c>
      <c r="V62" s="53" t="s">
        <v>869</v>
      </c>
      <c r="W62" s="53" t="s">
        <v>869</v>
      </c>
      <c r="X62" s="53" t="s">
        <v>869</v>
      </c>
      <c r="Y62" s="53" t="s">
        <v>869</v>
      </c>
      <c r="Z62" s="53" t="s">
        <v>869</v>
      </c>
      <c r="AA62" s="53" t="s">
        <v>869</v>
      </c>
    </row>
    <row r="63" spans="1:27" ht="28.5" customHeight="1">
      <c r="A63" s="61" t="s">
        <v>562</v>
      </c>
      <c r="B63" s="62" t="s">
        <v>825</v>
      </c>
      <c r="C63" s="63" t="s">
        <v>769</v>
      </c>
      <c r="D63" s="82" t="s">
        <v>869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53" t="s">
        <v>869</v>
      </c>
      <c r="M63" s="53" t="s">
        <v>869</v>
      </c>
      <c r="N63" s="53" t="s">
        <v>869</v>
      </c>
      <c r="O63" s="53" t="s">
        <v>869</v>
      </c>
      <c r="P63" s="53" t="s">
        <v>869</v>
      </c>
      <c r="Q63" s="53" t="s">
        <v>869</v>
      </c>
      <c r="R63" s="53" t="s">
        <v>869</v>
      </c>
      <c r="S63" s="53" t="s">
        <v>869</v>
      </c>
      <c r="T63" s="53" t="s">
        <v>869</v>
      </c>
      <c r="U63" s="53" t="s">
        <v>869</v>
      </c>
      <c r="V63" s="53" t="s">
        <v>869</v>
      </c>
      <c r="W63" s="53" t="s">
        <v>869</v>
      </c>
      <c r="X63" s="53" t="s">
        <v>869</v>
      </c>
      <c r="Y63" s="53" t="s">
        <v>869</v>
      </c>
      <c r="Z63" s="53" t="s">
        <v>869</v>
      </c>
      <c r="AA63" s="53" t="s">
        <v>869</v>
      </c>
    </row>
    <row r="64" spans="1:27" ht="28.5" customHeight="1">
      <c r="A64" s="61" t="s">
        <v>563</v>
      </c>
      <c r="B64" s="62" t="s">
        <v>826</v>
      </c>
      <c r="C64" s="63" t="s">
        <v>769</v>
      </c>
      <c r="D64" s="82" t="s">
        <v>869</v>
      </c>
      <c r="E64" s="78">
        <v>0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53" t="s">
        <v>869</v>
      </c>
      <c r="M64" s="53" t="s">
        <v>869</v>
      </c>
      <c r="N64" s="53" t="s">
        <v>869</v>
      </c>
      <c r="O64" s="53" t="s">
        <v>869</v>
      </c>
      <c r="P64" s="53" t="s">
        <v>869</v>
      </c>
      <c r="Q64" s="53" t="s">
        <v>869</v>
      </c>
      <c r="R64" s="53" t="s">
        <v>869</v>
      </c>
      <c r="S64" s="53" t="s">
        <v>869</v>
      </c>
      <c r="T64" s="53" t="s">
        <v>869</v>
      </c>
      <c r="U64" s="53" t="s">
        <v>869</v>
      </c>
      <c r="V64" s="53" t="s">
        <v>869</v>
      </c>
      <c r="W64" s="53" t="s">
        <v>869</v>
      </c>
      <c r="X64" s="53" t="s">
        <v>869</v>
      </c>
      <c r="Y64" s="53" t="s">
        <v>869</v>
      </c>
      <c r="Z64" s="53" t="s">
        <v>869</v>
      </c>
      <c r="AA64" s="53" t="s">
        <v>869</v>
      </c>
    </row>
    <row r="65" spans="1:27" ht="28.5" customHeight="1">
      <c r="A65" s="61" t="s">
        <v>827</v>
      </c>
      <c r="B65" s="62" t="s">
        <v>828</v>
      </c>
      <c r="C65" s="63" t="s">
        <v>769</v>
      </c>
      <c r="D65" s="82" t="s">
        <v>869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53" t="s">
        <v>869</v>
      </c>
      <c r="M65" s="53" t="s">
        <v>869</v>
      </c>
      <c r="N65" s="53" t="s">
        <v>869</v>
      </c>
      <c r="O65" s="53" t="s">
        <v>869</v>
      </c>
      <c r="P65" s="53" t="s">
        <v>869</v>
      </c>
      <c r="Q65" s="53" t="s">
        <v>869</v>
      </c>
      <c r="R65" s="53" t="s">
        <v>869</v>
      </c>
      <c r="S65" s="53" t="s">
        <v>869</v>
      </c>
      <c r="T65" s="53" t="s">
        <v>869</v>
      </c>
      <c r="U65" s="53" t="s">
        <v>869</v>
      </c>
      <c r="V65" s="53" t="s">
        <v>869</v>
      </c>
      <c r="W65" s="53" t="s">
        <v>869</v>
      </c>
      <c r="X65" s="53" t="s">
        <v>869</v>
      </c>
      <c r="Y65" s="53" t="s">
        <v>869</v>
      </c>
      <c r="Z65" s="53" t="s">
        <v>869</v>
      </c>
      <c r="AA65" s="53" t="s">
        <v>869</v>
      </c>
    </row>
    <row r="66" spans="1:27" ht="28.5" customHeight="1">
      <c r="A66" s="61" t="s">
        <v>829</v>
      </c>
      <c r="B66" s="62" t="s">
        <v>830</v>
      </c>
      <c r="C66" s="63" t="s">
        <v>769</v>
      </c>
      <c r="D66" s="82" t="s">
        <v>869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53" t="s">
        <v>869</v>
      </c>
      <c r="M66" s="53" t="s">
        <v>869</v>
      </c>
      <c r="N66" s="53" t="s">
        <v>869</v>
      </c>
      <c r="O66" s="53" t="s">
        <v>869</v>
      </c>
      <c r="P66" s="53" t="s">
        <v>869</v>
      </c>
      <c r="Q66" s="53" t="s">
        <v>869</v>
      </c>
      <c r="R66" s="53" t="s">
        <v>869</v>
      </c>
      <c r="S66" s="53" t="s">
        <v>869</v>
      </c>
      <c r="T66" s="53" t="s">
        <v>869</v>
      </c>
      <c r="U66" s="53" t="s">
        <v>869</v>
      </c>
      <c r="V66" s="53" t="s">
        <v>869</v>
      </c>
      <c r="W66" s="53" t="s">
        <v>869</v>
      </c>
      <c r="X66" s="53" t="s">
        <v>869</v>
      </c>
      <c r="Y66" s="53" t="s">
        <v>869</v>
      </c>
      <c r="Z66" s="53" t="s">
        <v>869</v>
      </c>
      <c r="AA66" s="53" t="s">
        <v>869</v>
      </c>
    </row>
    <row r="67" spans="1:27" ht="28.5" customHeight="1">
      <c r="A67" s="61" t="s">
        <v>831</v>
      </c>
      <c r="B67" s="62" t="s">
        <v>832</v>
      </c>
      <c r="C67" s="63" t="s">
        <v>769</v>
      </c>
      <c r="D67" s="82" t="s">
        <v>869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53" t="s">
        <v>869</v>
      </c>
      <c r="M67" s="53" t="s">
        <v>869</v>
      </c>
      <c r="N67" s="53" t="s">
        <v>869</v>
      </c>
      <c r="O67" s="53" t="s">
        <v>869</v>
      </c>
      <c r="P67" s="53" t="s">
        <v>869</v>
      </c>
      <c r="Q67" s="53" t="s">
        <v>869</v>
      </c>
      <c r="R67" s="53" t="s">
        <v>869</v>
      </c>
      <c r="S67" s="53" t="s">
        <v>869</v>
      </c>
      <c r="T67" s="53" t="s">
        <v>869</v>
      </c>
      <c r="U67" s="53" t="s">
        <v>869</v>
      </c>
      <c r="V67" s="53" t="s">
        <v>869</v>
      </c>
      <c r="W67" s="53" t="s">
        <v>869</v>
      </c>
      <c r="X67" s="53" t="s">
        <v>869</v>
      </c>
      <c r="Y67" s="53" t="s">
        <v>869</v>
      </c>
      <c r="Z67" s="53" t="s">
        <v>869</v>
      </c>
      <c r="AA67" s="53" t="s">
        <v>869</v>
      </c>
    </row>
    <row r="68" spans="1:27" ht="28.5" customHeight="1">
      <c r="A68" s="61" t="s">
        <v>833</v>
      </c>
      <c r="B68" s="62" t="s">
        <v>834</v>
      </c>
      <c r="C68" s="63" t="s">
        <v>769</v>
      </c>
      <c r="D68" s="82" t="s">
        <v>869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53" t="s">
        <v>869</v>
      </c>
      <c r="M68" s="53" t="s">
        <v>869</v>
      </c>
      <c r="N68" s="53" t="s">
        <v>869</v>
      </c>
      <c r="O68" s="53" t="s">
        <v>869</v>
      </c>
      <c r="P68" s="53" t="s">
        <v>869</v>
      </c>
      <c r="Q68" s="53" t="s">
        <v>869</v>
      </c>
      <c r="R68" s="53" t="s">
        <v>869</v>
      </c>
      <c r="S68" s="53" t="s">
        <v>869</v>
      </c>
      <c r="T68" s="53" t="s">
        <v>869</v>
      </c>
      <c r="U68" s="53" t="s">
        <v>869</v>
      </c>
      <c r="V68" s="53" t="s">
        <v>869</v>
      </c>
      <c r="W68" s="53" t="s">
        <v>869</v>
      </c>
      <c r="X68" s="53" t="s">
        <v>869</v>
      </c>
      <c r="Y68" s="53" t="s">
        <v>869</v>
      </c>
      <c r="Z68" s="53" t="s">
        <v>869</v>
      </c>
      <c r="AA68" s="53" t="s">
        <v>869</v>
      </c>
    </row>
    <row r="69" spans="1:27" ht="28.5" customHeight="1">
      <c r="A69" s="61" t="s">
        <v>128</v>
      </c>
      <c r="B69" s="62" t="s">
        <v>835</v>
      </c>
      <c r="C69" s="63" t="s">
        <v>769</v>
      </c>
      <c r="D69" s="82" t="s">
        <v>869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53" t="s">
        <v>869</v>
      </c>
      <c r="M69" s="53" t="s">
        <v>869</v>
      </c>
      <c r="N69" s="53" t="s">
        <v>869</v>
      </c>
      <c r="O69" s="53" t="s">
        <v>869</v>
      </c>
      <c r="P69" s="53" t="s">
        <v>869</v>
      </c>
      <c r="Q69" s="53" t="s">
        <v>869</v>
      </c>
      <c r="R69" s="53" t="s">
        <v>869</v>
      </c>
      <c r="S69" s="53" t="s">
        <v>869</v>
      </c>
      <c r="T69" s="53" t="s">
        <v>869</v>
      </c>
      <c r="U69" s="53" t="s">
        <v>869</v>
      </c>
      <c r="V69" s="53" t="s">
        <v>869</v>
      </c>
      <c r="W69" s="53" t="s">
        <v>869</v>
      </c>
      <c r="X69" s="53" t="s">
        <v>869</v>
      </c>
      <c r="Y69" s="53" t="s">
        <v>869</v>
      </c>
      <c r="Z69" s="53" t="s">
        <v>869</v>
      </c>
      <c r="AA69" s="53" t="s">
        <v>869</v>
      </c>
    </row>
    <row r="70" spans="1:27" ht="28.5" customHeight="1">
      <c r="A70" s="61" t="s">
        <v>836</v>
      </c>
      <c r="B70" s="62" t="s">
        <v>837</v>
      </c>
      <c r="C70" s="63" t="s">
        <v>769</v>
      </c>
      <c r="D70" s="82" t="s">
        <v>869</v>
      </c>
      <c r="E70" s="78">
        <v>0</v>
      </c>
      <c r="F70" s="78">
        <v>0</v>
      </c>
      <c r="G70" s="78">
        <v>0</v>
      </c>
      <c r="H70" s="78">
        <v>0</v>
      </c>
      <c r="I70" s="78">
        <v>0</v>
      </c>
      <c r="J70" s="78">
        <v>0</v>
      </c>
      <c r="K70" s="78">
        <v>0</v>
      </c>
      <c r="L70" s="53" t="s">
        <v>869</v>
      </c>
      <c r="M70" s="53" t="s">
        <v>869</v>
      </c>
      <c r="N70" s="53" t="s">
        <v>869</v>
      </c>
      <c r="O70" s="53" t="s">
        <v>869</v>
      </c>
      <c r="P70" s="53" t="s">
        <v>869</v>
      </c>
      <c r="Q70" s="53" t="s">
        <v>869</v>
      </c>
      <c r="R70" s="53" t="s">
        <v>869</v>
      </c>
      <c r="S70" s="53" t="s">
        <v>869</v>
      </c>
      <c r="T70" s="53" t="s">
        <v>869</v>
      </c>
      <c r="U70" s="53" t="s">
        <v>869</v>
      </c>
      <c r="V70" s="53" t="s">
        <v>869</v>
      </c>
      <c r="W70" s="53" t="s">
        <v>869</v>
      </c>
      <c r="X70" s="53" t="s">
        <v>869</v>
      </c>
      <c r="Y70" s="53" t="s">
        <v>869</v>
      </c>
      <c r="Z70" s="53" t="s">
        <v>869</v>
      </c>
      <c r="AA70" s="53" t="s">
        <v>869</v>
      </c>
    </row>
    <row r="71" spans="1:27" ht="28.5" customHeight="1">
      <c r="A71" s="61" t="s">
        <v>838</v>
      </c>
      <c r="B71" s="62" t="s">
        <v>839</v>
      </c>
      <c r="C71" s="63" t="s">
        <v>769</v>
      </c>
      <c r="D71" s="82" t="s">
        <v>869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53" t="s">
        <v>869</v>
      </c>
      <c r="M71" s="53" t="s">
        <v>869</v>
      </c>
      <c r="N71" s="53" t="s">
        <v>869</v>
      </c>
      <c r="O71" s="53" t="s">
        <v>869</v>
      </c>
      <c r="P71" s="53" t="s">
        <v>869</v>
      </c>
      <c r="Q71" s="53" t="s">
        <v>869</v>
      </c>
      <c r="R71" s="53" t="s">
        <v>869</v>
      </c>
      <c r="S71" s="53" t="s">
        <v>869</v>
      </c>
      <c r="T71" s="53" t="s">
        <v>869</v>
      </c>
      <c r="U71" s="53" t="s">
        <v>869</v>
      </c>
      <c r="V71" s="53" t="s">
        <v>869</v>
      </c>
      <c r="W71" s="53" t="s">
        <v>869</v>
      </c>
      <c r="X71" s="53" t="s">
        <v>869</v>
      </c>
      <c r="Y71" s="53" t="s">
        <v>869</v>
      </c>
      <c r="Z71" s="53" t="s">
        <v>869</v>
      </c>
      <c r="AA71" s="53" t="s">
        <v>869</v>
      </c>
    </row>
    <row r="72" spans="1:27" ht="28.5" customHeight="1">
      <c r="A72" s="61" t="s">
        <v>130</v>
      </c>
      <c r="B72" s="62" t="s">
        <v>840</v>
      </c>
      <c r="C72" s="63" t="s">
        <v>769</v>
      </c>
      <c r="D72" s="82" t="s">
        <v>869</v>
      </c>
      <c r="E72" s="78">
        <v>0</v>
      </c>
      <c r="F72" s="78">
        <v>0</v>
      </c>
      <c r="G72" s="78">
        <f>G73</f>
        <v>0.3</v>
      </c>
      <c r="H72" s="78">
        <v>0</v>
      </c>
      <c r="I72" s="78">
        <v>0</v>
      </c>
      <c r="J72" s="78">
        <v>0</v>
      </c>
      <c r="K72" s="78">
        <v>0</v>
      </c>
      <c r="L72" s="169" t="s">
        <v>869</v>
      </c>
      <c r="M72" s="169" t="s">
        <v>869</v>
      </c>
      <c r="N72" s="169" t="s">
        <v>869</v>
      </c>
      <c r="O72" s="169" t="s">
        <v>869</v>
      </c>
      <c r="P72" s="169" t="s">
        <v>869</v>
      </c>
      <c r="Q72" s="169" t="s">
        <v>869</v>
      </c>
      <c r="R72" s="169" t="s">
        <v>869</v>
      </c>
      <c r="S72" s="169" t="s">
        <v>869</v>
      </c>
      <c r="T72" s="169" t="s">
        <v>869</v>
      </c>
      <c r="U72" s="169" t="s">
        <v>869</v>
      </c>
      <c r="V72" s="169" t="s">
        <v>869</v>
      </c>
      <c r="W72" s="169" t="s">
        <v>869</v>
      </c>
      <c r="X72" s="169" t="s">
        <v>869</v>
      </c>
      <c r="Y72" s="169" t="s">
        <v>869</v>
      </c>
      <c r="Z72" s="169" t="s">
        <v>869</v>
      </c>
      <c r="AA72" s="169" t="s">
        <v>869</v>
      </c>
    </row>
    <row r="73" spans="1:27" ht="64.5" customHeight="1">
      <c r="A73" s="71" t="s">
        <v>130</v>
      </c>
      <c r="B73" s="68" t="s">
        <v>841</v>
      </c>
      <c r="C73" s="69" t="s">
        <v>842</v>
      </c>
      <c r="D73" s="50" t="s">
        <v>869</v>
      </c>
      <c r="E73" s="77">
        <v>0</v>
      </c>
      <c r="F73" s="77">
        <v>0</v>
      </c>
      <c r="G73" s="77">
        <v>0.3</v>
      </c>
      <c r="H73" s="77">
        <v>0</v>
      </c>
      <c r="I73" s="77">
        <v>0</v>
      </c>
      <c r="J73" s="77">
        <v>0</v>
      </c>
      <c r="K73" s="77">
        <v>0</v>
      </c>
      <c r="L73" s="170" t="s">
        <v>869</v>
      </c>
      <c r="M73" s="170" t="s">
        <v>869</v>
      </c>
      <c r="N73" s="170" t="s">
        <v>869</v>
      </c>
      <c r="O73" s="170" t="s">
        <v>869</v>
      </c>
      <c r="P73" s="170" t="s">
        <v>869</v>
      </c>
      <c r="Q73" s="170" t="s">
        <v>869</v>
      </c>
      <c r="R73" s="170" t="s">
        <v>869</v>
      </c>
      <c r="S73" s="170" t="s">
        <v>869</v>
      </c>
      <c r="T73" s="170" t="s">
        <v>869</v>
      </c>
      <c r="U73" s="170" t="s">
        <v>869</v>
      </c>
      <c r="V73" s="170" t="s">
        <v>869</v>
      </c>
      <c r="W73" s="170" t="s">
        <v>869</v>
      </c>
      <c r="X73" s="170" t="s">
        <v>869</v>
      </c>
      <c r="Y73" s="170" t="s">
        <v>869</v>
      </c>
      <c r="Z73" s="170" t="s">
        <v>869</v>
      </c>
      <c r="AA73" s="170" t="s">
        <v>869</v>
      </c>
    </row>
    <row r="74" spans="1:27" ht="28.5" customHeight="1">
      <c r="A74" s="61" t="s">
        <v>132</v>
      </c>
      <c r="B74" s="62" t="s">
        <v>843</v>
      </c>
      <c r="C74" s="63" t="s">
        <v>769</v>
      </c>
      <c r="D74" s="82" t="s">
        <v>869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53" t="s">
        <v>869</v>
      </c>
      <c r="M74" s="53" t="s">
        <v>869</v>
      </c>
      <c r="N74" s="53" t="s">
        <v>869</v>
      </c>
      <c r="O74" s="53" t="s">
        <v>869</v>
      </c>
      <c r="P74" s="53" t="s">
        <v>869</v>
      </c>
      <c r="Q74" s="53" t="s">
        <v>869</v>
      </c>
      <c r="R74" s="53" t="s">
        <v>869</v>
      </c>
      <c r="S74" s="53" t="s">
        <v>869</v>
      </c>
      <c r="T74" s="53" t="s">
        <v>869</v>
      </c>
      <c r="U74" s="53" t="s">
        <v>869</v>
      </c>
      <c r="V74" s="53" t="s">
        <v>869</v>
      </c>
      <c r="W74" s="53" t="s">
        <v>869</v>
      </c>
      <c r="X74" s="53" t="s">
        <v>869</v>
      </c>
      <c r="Y74" s="53" t="s">
        <v>869</v>
      </c>
      <c r="Z74" s="53" t="s">
        <v>869</v>
      </c>
      <c r="AA74" s="53" t="s">
        <v>869</v>
      </c>
    </row>
    <row r="75" spans="1:27" s="25" customFormat="1" ht="28.5" customHeight="1">
      <c r="A75" s="61" t="s">
        <v>134</v>
      </c>
      <c r="B75" s="62" t="s">
        <v>844</v>
      </c>
      <c r="C75" s="63" t="s">
        <v>769</v>
      </c>
      <c r="D75" s="82" t="s">
        <v>869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 t="s">
        <v>869</v>
      </c>
      <c r="M75" s="53" t="s">
        <v>869</v>
      </c>
      <c r="N75" s="53" t="s">
        <v>869</v>
      </c>
      <c r="O75" s="53" t="s">
        <v>869</v>
      </c>
      <c r="P75" s="53" t="s">
        <v>869</v>
      </c>
      <c r="Q75" s="53" t="s">
        <v>869</v>
      </c>
      <c r="R75" s="53" t="s">
        <v>869</v>
      </c>
      <c r="S75" s="53" t="s">
        <v>869</v>
      </c>
      <c r="T75" s="53" t="s">
        <v>869</v>
      </c>
      <c r="U75" s="53" t="s">
        <v>869</v>
      </c>
      <c r="V75" s="53" t="s">
        <v>869</v>
      </c>
      <c r="W75" s="53" t="s">
        <v>869</v>
      </c>
      <c r="X75" s="53" t="s">
        <v>869</v>
      </c>
      <c r="Y75" s="53" t="s">
        <v>869</v>
      </c>
      <c r="Z75" s="53" t="s">
        <v>869</v>
      </c>
      <c r="AA75" s="53" t="s">
        <v>869</v>
      </c>
    </row>
    <row r="76" spans="1:27">
      <c r="A76" s="1"/>
    </row>
    <row r="77" spans="1:27" ht="30.75" customHeight="1">
      <c r="A77" s="146" t="s">
        <v>48</v>
      </c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</row>
    <row r="78" spans="1:27">
      <c r="A78" s="1"/>
    </row>
    <row r="79" spans="1:27">
      <c r="A79" s="2"/>
    </row>
    <row r="80" spans="1:27">
      <c r="A80" s="2"/>
    </row>
    <row r="81" spans="1:1">
      <c r="A81" s="3"/>
    </row>
  </sheetData>
  <mergeCells count="21">
    <mergeCell ref="A4:AA4"/>
    <mergeCell ref="A5:AA5"/>
    <mergeCell ref="A6:AA6"/>
    <mergeCell ref="A7:AA7"/>
    <mergeCell ref="A8:AA8"/>
    <mergeCell ref="A77:AA77"/>
    <mergeCell ref="A9:AA9"/>
    <mergeCell ref="A10:AA10"/>
    <mergeCell ref="A11:AA11"/>
    <mergeCell ref="A12:AA12"/>
    <mergeCell ref="A13:AA13"/>
    <mergeCell ref="AA14:AA16"/>
    <mergeCell ref="E15:K15"/>
    <mergeCell ref="L15:S15"/>
    <mergeCell ref="A19:C19"/>
    <mergeCell ref="A14:A16"/>
    <mergeCell ref="B14:B16"/>
    <mergeCell ref="C14:C16"/>
    <mergeCell ref="D14:D16"/>
    <mergeCell ref="E14:S14"/>
    <mergeCell ref="T14:Z1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3:U75"/>
  <sheetViews>
    <sheetView topLeftCell="A67" workbookViewId="0">
      <selection activeCell="K20" sqref="K20"/>
    </sheetView>
  </sheetViews>
  <sheetFormatPr defaultRowHeight="15"/>
  <cols>
    <col min="1" max="1" width="13.28515625" customWidth="1"/>
    <col min="2" max="2" width="40.85546875" customWidth="1"/>
    <col min="3" max="3" width="17.28515625" customWidth="1"/>
    <col min="4" max="4" width="18" style="10" customWidth="1"/>
    <col min="10" max="10" width="11" style="171" customWidth="1"/>
    <col min="11" max="15" width="9.140625" style="25"/>
    <col min="21" max="21" width="11.42578125" style="25" customWidth="1"/>
  </cols>
  <sheetData>
    <row r="3" spans="1:21" s="8" customFormat="1" ht="16.5">
      <c r="A3" s="125" t="s">
        <v>58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</row>
    <row r="4" spans="1:21" s="8" customFormat="1" ht="16.5">
      <c r="A4" s="125" t="s">
        <v>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</row>
    <row r="5" spans="1:21" s="8" customFormat="1" ht="16.5">
      <c r="A5" s="125" t="s">
        <v>23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</row>
    <row r="6" spans="1:21" s="8" customFormat="1" ht="16.5">
      <c r="A6" s="124" t="s">
        <v>59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</row>
    <row r="7" spans="1:21" s="8" customFormat="1" ht="16.5">
      <c r="A7" s="124" t="s">
        <v>870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</row>
    <row r="8" spans="1:21" s="8" customFormat="1" ht="16.5">
      <c r="A8" s="124" t="s">
        <v>846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</row>
    <row r="9" spans="1:21" s="8" customFormat="1" ht="16.5">
      <c r="A9" s="124" t="s">
        <v>4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</row>
    <row r="10" spans="1:21" s="8" customFormat="1" ht="16.5">
      <c r="A10" s="124" t="s">
        <v>854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</row>
    <row r="11" spans="1:21" s="8" customFormat="1" ht="16.5">
      <c r="A11" s="124" t="s">
        <v>855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</row>
    <row r="12" spans="1:21" s="8" customFormat="1" ht="16.5">
      <c r="A12" s="124" t="s">
        <v>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</row>
    <row r="13" spans="1:21" ht="79.5" customHeight="1">
      <c r="A13" s="123" t="s">
        <v>6</v>
      </c>
      <c r="B13" s="123" t="s">
        <v>7</v>
      </c>
      <c r="C13" s="123" t="s">
        <v>8</v>
      </c>
      <c r="D13" s="123" t="s">
        <v>60</v>
      </c>
      <c r="E13" s="123" t="s">
        <v>871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 t="s">
        <v>866</v>
      </c>
      <c r="Q13" s="123"/>
      <c r="R13" s="123"/>
      <c r="S13" s="123"/>
      <c r="T13" s="123"/>
      <c r="U13" s="130" t="s">
        <v>27</v>
      </c>
    </row>
    <row r="14" spans="1:21">
      <c r="A14" s="123"/>
      <c r="B14" s="123"/>
      <c r="C14" s="123"/>
      <c r="D14" s="123"/>
      <c r="E14" s="123" t="s">
        <v>12</v>
      </c>
      <c r="F14" s="123"/>
      <c r="G14" s="123"/>
      <c r="H14" s="123"/>
      <c r="I14" s="123"/>
      <c r="J14" s="123" t="s">
        <v>13</v>
      </c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30"/>
    </row>
    <row r="15" spans="1:21" ht="73.5" customHeight="1">
      <c r="A15" s="123"/>
      <c r="B15" s="123"/>
      <c r="C15" s="123"/>
      <c r="D15" s="123"/>
      <c r="E15" s="81" t="s">
        <v>40</v>
      </c>
      <c r="F15" s="81" t="s">
        <v>41</v>
      </c>
      <c r="G15" s="81" t="s">
        <v>42</v>
      </c>
      <c r="H15" s="81" t="s">
        <v>43</v>
      </c>
      <c r="I15" s="81" t="s">
        <v>933</v>
      </c>
      <c r="J15" s="119" t="s">
        <v>61</v>
      </c>
      <c r="K15" s="81" t="s">
        <v>40</v>
      </c>
      <c r="L15" s="81" t="s">
        <v>41</v>
      </c>
      <c r="M15" s="81" t="s">
        <v>42</v>
      </c>
      <c r="N15" s="81" t="s">
        <v>43</v>
      </c>
      <c r="O15" s="81" t="s">
        <v>933</v>
      </c>
      <c r="P15" s="26" t="s">
        <v>40</v>
      </c>
      <c r="Q15" s="26" t="s">
        <v>41</v>
      </c>
      <c r="R15" s="26" t="s">
        <v>42</v>
      </c>
      <c r="S15" s="26" t="s">
        <v>43</v>
      </c>
      <c r="T15" s="81" t="s">
        <v>933</v>
      </c>
      <c r="U15" s="130"/>
    </row>
    <row r="16" spans="1:21" s="27" customFormat="1">
      <c r="A16" s="14">
        <v>1</v>
      </c>
      <c r="B16" s="14">
        <v>2</v>
      </c>
      <c r="C16" s="14">
        <v>3</v>
      </c>
      <c r="D16" s="14">
        <v>4</v>
      </c>
      <c r="E16" s="14">
        <v>5</v>
      </c>
      <c r="F16" s="14">
        <v>6</v>
      </c>
      <c r="G16" s="14">
        <v>7</v>
      </c>
      <c r="H16" s="14">
        <v>8</v>
      </c>
      <c r="I16" s="14">
        <v>9</v>
      </c>
      <c r="J16" s="28">
        <v>10</v>
      </c>
      <c r="K16" s="28">
        <v>11</v>
      </c>
      <c r="L16" s="28">
        <v>12</v>
      </c>
      <c r="M16" s="28">
        <v>13</v>
      </c>
      <c r="N16" s="28">
        <v>14</v>
      </c>
      <c r="O16" s="28">
        <v>15</v>
      </c>
      <c r="P16" s="14">
        <v>16</v>
      </c>
      <c r="Q16" s="14">
        <v>17</v>
      </c>
      <c r="R16" s="14">
        <v>18</v>
      </c>
      <c r="S16" s="14">
        <v>19</v>
      </c>
      <c r="T16" s="14">
        <v>20</v>
      </c>
      <c r="U16" s="28">
        <v>21</v>
      </c>
    </row>
    <row r="17" spans="1:21">
      <c r="A17" s="12" t="s">
        <v>20</v>
      </c>
      <c r="B17" s="12" t="s">
        <v>20</v>
      </c>
      <c r="C17" s="12" t="s">
        <v>20</v>
      </c>
      <c r="D17" s="113" t="s">
        <v>20</v>
      </c>
      <c r="E17" s="12" t="s">
        <v>20</v>
      </c>
      <c r="F17" s="12" t="s">
        <v>20</v>
      </c>
      <c r="G17" s="12" t="s">
        <v>20</v>
      </c>
      <c r="H17" s="12" t="s">
        <v>20</v>
      </c>
      <c r="I17" s="12" t="s">
        <v>20</v>
      </c>
      <c r="J17" s="119" t="s">
        <v>20</v>
      </c>
      <c r="K17" s="112" t="s">
        <v>20</v>
      </c>
      <c r="L17" s="112" t="s">
        <v>20</v>
      </c>
      <c r="M17" s="112" t="s">
        <v>20</v>
      </c>
      <c r="N17" s="112" t="s">
        <v>20</v>
      </c>
      <c r="O17" s="112" t="s">
        <v>20</v>
      </c>
      <c r="P17" s="12" t="s">
        <v>20</v>
      </c>
      <c r="Q17" s="12" t="s">
        <v>20</v>
      </c>
      <c r="R17" s="12" t="s">
        <v>20</v>
      </c>
      <c r="S17" s="12" t="s">
        <v>20</v>
      </c>
      <c r="T17" s="12" t="s">
        <v>20</v>
      </c>
      <c r="U17" s="29" t="s">
        <v>20</v>
      </c>
    </row>
    <row r="18" spans="1:21" ht="58.5" customHeight="1">
      <c r="A18" s="144" t="s">
        <v>33</v>
      </c>
      <c r="B18" s="144"/>
      <c r="C18" s="144"/>
      <c r="D18" s="57" t="s">
        <v>869</v>
      </c>
      <c r="E18" s="53">
        <f>E20</f>
        <v>6.3E-2</v>
      </c>
      <c r="F18" s="53">
        <f>F20</f>
        <v>0</v>
      </c>
      <c r="G18" s="53">
        <f>G20</f>
        <v>1.1000000000000001</v>
      </c>
      <c r="H18" s="53">
        <f>H20</f>
        <v>0</v>
      </c>
      <c r="I18" s="53">
        <f>I20</f>
        <v>0</v>
      </c>
      <c r="J18" s="53" t="s">
        <v>869</v>
      </c>
      <c r="K18" s="53" t="s">
        <v>869</v>
      </c>
      <c r="L18" s="53" t="s">
        <v>869</v>
      </c>
      <c r="M18" s="53" t="s">
        <v>869</v>
      </c>
      <c r="N18" s="53" t="s">
        <v>869</v>
      </c>
      <c r="O18" s="53" t="s">
        <v>869</v>
      </c>
      <c r="P18" s="53" t="s">
        <v>869</v>
      </c>
      <c r="Q18" s="53" t="s">
        <v>869</v>
      </c>
      <c r="R18" s="53" t="s">
        <v>869</v>
      </c>
      <c r="S18" s="53" t="s">
        <v>869</v>
      </c>
      <c r="T18" s="53" t="s">
        <v>869</v>
      </c>
      <c r="U18" s="53" t="s">
        <v>869</v>
      </c>
    </row>
    <row r="19" spans="1:21" ht="28.5">
      <c r="A19" s="54" t="s">
        <v>767</v>
      </c>
      <c r="B19" s="55" t="s">
        <v>768</v>
      </c>
      <c r="C19" s="56" t="s">
        <v>769</v>
      </c>
      <c r="D19" s="57" t="s">
        <v>869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3" t="s">
        <v>869</v>
      </c>
      <c r="K19" s="53" t="s">
        <v>869</v>
      </c>
      <c r="L19" s="53" t="s">
        <v>869</v>
      </c>
      <c r="M19" s="53" t="s">
        <v>869</v>
      </c>
      <c r="N19" s="53" t="s">
        <v>869</v>
      </c>
      <c r="O19" s="53" t="s">
        <v>869</v>
      </c>
      <c r="P19" s="53" t="s">
        <v>869</v>
      </c>
      <c r="Q19" s="53" t="s">
        <v>869</v>
      </c>
      <c r="R19" s="53" t="s">
        <v>869</v>
      </c>
      <c r="S19" s="53" t="s">
        <v>869</v>
      </c>
      <c r="T19" s="53" t="s">
        <v>869</v>
      </c>
      <c r="U19" s="53" t="s">
        <v>869</v>
      </c>
    </row>
    <row r="20" spans="1:21" ht="57" customHeight="1">
      <c r="A20" s="54" t="s">
        <v>770</v>
      </c>
      <c r="B20" s="55" t="s">
        <v>771</v>
      </c>
      <c r="C20" s="56" t="s">
        <v>769</v>
      </c>
      <c r="D20" s="57" t="s">
        <v>869</v>
      </c>
      <c r="E20" s="57">
        <f>E25</f>
        <v>6.3E-2</v>
      </c>
      <c r="F20" s="57">
        <v>0</v>
      </c>
      <c r="G20" s="57">
        <f>G25</f>
        <v>1.1000000000000001</v>
      </c>
      <c r="H20" s="57">
        <v>0</v>
      </c>
      <c r="I20" s="57">
        <v>0</v>
      </c>
      <c r="J20" s="53" t="s">
        <v>869</v>
      </c>
      <c r="K20" s="53" t="s">
        <v>869</v>
      </c>
      <c r="L20" s="53" t="s">
        <v>869</v>
      </c>
      <c r="M20" s="53" t="s">
        <v>869</v>
      </c>
      <c r="N20" s="53" t="s">
        <v>869</v>
      </c>
      <c r="O20" s="53" t="s">
        <v>869</v>
      </c>
      <c r="P20" s="53" t="s">
        <v>869</v>
      </c>
      <c r="Q20" s="53" t="s">
        <v>869</v>
      </c>
      <c r="R20" s="53" t="s">
        <v>869</v>
      </c>
      <c r="S20" s="53" t="s">
        <v>869</v>
      </c>
      <c r="T20" s="53" t="s">
        <v>869</v>
      </c>
      <c r="U20" s="53" t="s">
        <v>869</v>
      </c>
    </row>
    <row r="21" spans="1:21" ht="71.25">
      <c r="A21" s="54" t="s">
        <v>772</v>
      </c>
      <c r="B21" s="55" t="s">
        <v>773</v>
      </c>
      <c r="C21" s="56" t="s">
        <v>769</v>
      </c>
      <c r="D21" s="57" t="s">
        <v>869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3" t="s">
        <v>869</v>
      </c>
      <c r="K21" s="53" t="s">
        <v>869</v>
      </c>
      <c r="L21" s="53" t="s">
        <v>869</v>
      </c>
      <c r="M21" s="53" t="s">
        <v>869</v>
      </c>
      <c r="N21" s="53" t="s">
        <v>869</v>
      </c>
      <c r="O21" s="53" t="s">
        <v>869</v>
      </c>
      <c r="P21" s="53" t="s">
        <v>869</v>
      </c>
      <c r="Q21" s="53" t="s">
        <v>869</v>
      </c>
      <c r="R21" s="53" t="s">
        <v>869</v>
      </c>
      <c r="S21" s="53" t="s">
        <v>869</v>
      </c>
      <c r="T21" s="53" t="s">
        <v>869</v>
      </c>
      <c r="U21" s="53" t="s">
        <v>869</v>
      </c>
    </row>
    <row r="22" spans="1:21" ht="42.75">
      <c r="A22" s="54" t="s">
        <v>774</v>
      </c>
      <c r="B22" s="55" t="s">
        <v>775</v>
      </c>
      <c r="C22" s="56" t="s">
        <v>769</v>
      </c>
      <c r="D22" s="57" t="s">
        <v>869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3" t="s">
        <v>869</v>
      </c>
      <c r="K22" s="53" t="s">
        <v>869</v>
      </c>
      <c r="L22" s="53" t="s">
        <v>869</v>
      </c>
      <c r="M22" s="53" t="s">
        <v>869</v>
      </c>
      <c r="N22" s="53" t="s">
        <v>869</v>
      </c>
      <c r="O22" s="53" t="s">
        <v>869</v>
      </c>
      <c r="P22" s="53" t="s">
        <v>869</v>
      </c>
      <c r="Q22" s="53" t="s">
        <v>869</v>
      </c>
      <c r="R22" s="53" t="s">
        <v>869</v>
      </c>
      <c r="S22" s="53" t="s">
        <v>869</v>
      </c>
      <c r="T22" s="53" t="s">
        <v>869</v>
      </c>
      <c r="U22" s="53" t="s">
        <v>869</v>
      </c>
    </row>
    <row r="23" spans="1:21" ht="42.75">
      <c r="A23" s="54" t="s">
        <v>776</v>
      </c>
      <c r="B23" s="55" t="s">
        <v>777</v>
      </c>
      <c r="C23" s="56" t="s">
        <v>769</v>
      </c>
      <c r="D23" s="57" t="s">
        <v>869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3" t="s">
        <v>869</v>
      </c>
      <c r="K23" s="53" t="s">
        <v>869</v>
      </c>
      <c r="L23" s="53" t="s">
        <v>869</v>
      </c>
      <c r="M23" s="53" t="s">
        <v>869</v>
      </c>
      <c r="N23" s="53" t="s">
        <v>869</v>
      </c>
      <c r="O23" s="53" t="s">
        <v>869</v>
      </c>
      <c r="P23" s="53" t="s">
        <v>869</v>
      </c>
      <c r="Q23" s="53" t="s">
        <v>869</v>
      </c>
      <c r="R23" s="53" t="s">
        <v>869</v>
      </c>
      <c r="S23" s="53" t="s">
        <v>869</v>
      </c>
      <c r="T23" s="53" t="s">
        <v>869</v>
      </c>
      <c r="U23" s="53" t="s">
        <v>869</v>
      </c>
    </row>
    <row r="24" spans="1:21" ht="28.5">
      <c r="A24" s="54" t="s">
        <v>778</v>
      </c>
      <c r="B24" s="55" t="s">
        <v>779</v>
      </c>
      <c r="C24" s="56" t="s">
        <v>769</v>
      </c>
      <c r="D24" s="57" t="s">
        <v>869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3" t="s">
        <v>869</v>
      </c>
      <c r="K24" s="53" t="s">
        <v>869</v>
      </c>
      <c r="L24" s="53" t="s">
        <v>869</v>
      </c>
      <c r="M24" s="53" t="s">
        <v>869</v>
      </c>
      <c r="N24" s="53" t="s">
        <v>869</v>
      </c>
      <c r="O24" s="53" t="s">
        <v>869</v>
      </c>
      <c r="P24" s="53" t="s">
        <v>869</v>
      </c>
      <c r="Q24" s="53" t="s">
        <v>869</v>
      </c>
      <c r="R24" s="53" t="s">
        <v>869</v>
      </c>
      <c r="S24" s="53" t="s">
        <v>869</v>
      </c>
      <c r="T24" s="53" t="s">
        <v>869</v>
      </c>
      <c r="U24" s="53" t="s">
        <v>869</v>
      </c>
    </row>
    <row r="25" spans="1:21" ht="52.5" customHeight="1">
      <c r="A25" s="58" t="s">
        <v>780</v>
      </c>
      <c r="B25" s="59" t="s">
        <v>781</v>
      </c>
      <c r="C25" s="60" t="s">
        <v>769</v>
      </c>
      <c r="D25" s="57" t="s">
        <v>869</v>
      </c>
      <c r="E25" s="57">
        <f>E46</f>
        <v>6.3E-2</v>
      </c>
      <c r="F25" s="57">
        <v>0</v>
      </c>
      <c r="G25" s="57">
        <f>G51</f>
        <v>1.1000000000000001</v>
      </c>
      <c r="H25" s="57">
        <v>0</v>
      </c>
      <c r="I25" s="57">
        <v>0</v>
      </c>
      <c r="J25" s="53" t="s">
        <v>869</v>
      </c>
      <c r="K25" s="53" t="s">
        <v>869</v>
      </c>
      <c r="L25" s="53" t="s">
        <v>869</v>
      </c>
      <c r="M25" s="53" t="s">
        <v>869</v>
      </c>
      <c r="N25" s="53" t="s">
        <v>869</v>
      </c>
      <c r="O25" s="53" t="s">
        <v>869</v>
      </c>
      <c r="P25" s="53" t="s">
        <v>869</v>
      </c>
      <c r="Q25" s="53" t="s">
        <v>869</v>
      </c>
      <c r="R25" s="53" t="s">
        <v>869</v>
      </c>
      <c r="S25" s="53" t="s">
        <v>869</v>
      </c>
      <c r="T25" s="53" t="s">
        <v>869</v>
      </c>
      <c r="U25" s="53" t="s">
        <v>869</v>
      </c>
    </row>
    <row r="26" spans="1:21" ht="28.5">
      <c r="A26" s="61" t="s">
        <v>119</v>
      </c>
      <c r="B26" s="62" t="s">
        <v>782</v>
      </c>
      <c r="C26" s="63" t="s">
        <v>769</v>
      </c>
      <c r="D26" s="57" t="s">
        <v>869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3" t="s">
        <v>869</v>
      </c>
      <c r="K26" s="53" t="s">
        <v>869</v>
      </c>
      <c r="L26" s="53" t="s">
        <v>869</v>
      </c>
      <c r="M26" s="53" t="s">
        <v>869</v>
      </c>
      <c r="N26" s="53" t="s">
        <v>869</v>
      </c>
      <c r="O26" s="53" t="s">
        <v>869</v>
      </c>
      <c r="P26" s="53" t="s">
        <v>869</v>
      </c>
      <c r="Q26" s="53" t="s">
        <v>869</v>
      </c>
      <c r="R26" s="53" t="s">
        <v>869</v>
      </c>
      <c r="S26" s="53" t="s">
        <v>869</v>
      </c>
      <c r="T26" s="53" t="s">
        <v>869</v>
      </c>
      <c r="U26" s="53" t="s">
        <v>869</v>
      </c>
    </row>
    <row r="27" spans="1:21" ht="42.75">
      <c r="A27" s="61" t="s">
        <v>500</v>
      </c>
      <c r="B27" s="62" t="s">
        <v>783</v>
      </c>
      <c r="C27" s="63" t="s">
        <v>769</v>
      </c>
      <c r="D27" s="57" t="s">
        <v>869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3" t="s">
        <v>869</v>
      </c>
      <c r="K27" s="53" t="s">
        <v>869</v>
      </c>
      <c r="L27" s="53" t="s">
        <v>869</v>
      </c>
      <c r="M27" s="53" t="s">
        <v>869</v>
      </c>
      <c r="N27" s="53" t="s">
        <v>869</v>
      </c>
      <c r="O27" s="53" t="s">
        <v>869</v>
      </c>
      <c r="P27" s="53" t="s">
        <v>869</v>
      </c>
      <c r="Q27" s="53" t="s">
        <v>869</v>
      </c>
      <c r="R27" s="53" t="s">
        <v>869</v>
      </c>
      <c r="S27" s="53" t="s">
        <v>869</v>
      </c>
      <c r="T27" s="53" t="s">
        <v>869</v>
      </c>
      <c r="U27" s="53" t="s">
        <v>869</v>
      </c>
    </row>
    <row r="28" spans="1:21" ht="71.25">
      <c r="A28" s="64" t="s">
        <v>502</v>
      </c>
      <c r="B28" s="65" t="s">
        <v>784</v>
      </c>
      <c r="C28" s="66" t="s">
        <v>769</v>
      </c>
      <c r="D28" s="57" t="s">
        <v>869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3" t="s">
        <v>869</v>
      </c>
      <c r="K28" s="53" t="s">
        <v>869</v>
      </c>
      <c r="L28" s="53" t="s">
        <v>869</v>
      </c>
      <c r="M28" s="53" t="s">
        <v>869</v>
      </c>
      <c r="N28" s="53" t="s">
        <v>869</v>
      </c>
      <c r="O28" s="53" t="s">
        <v>869</v>
      </c>
      <c r="P28" s="53" t="s">
        <v>869</v>
      </c>
      <c r="Q28" s="53" t="s">
        <v>869</v>
      </c>
      <c r="R28" s="53" t="s">
        <v>869</v>
      </c>
      <c r="S28" s="53" t="s">
        <v>869</v>
      </c>
      <c r="T28" s="53" t="s">
        <v>869</v>
      </c>
      <c r="U28" s="53" t="s">
        <v>869</v>
      </c>
    </row>
    <row r="29" spans="1:21" ht="71.25">
      <c r="A29" s="64" t="s">
        <v>507</v>
      </c>
      <c r="B29" s="65" t="s">
        <v>785</v>
      </c>
      <c r="C29" s="66" t="s">
        <v>769</v>
      </c>
      <c r="D29" s="57" t="s">
        <v>869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3" t="s">
        <v>869</v>
      </c>
      <c r="K29" s="53" t="s">
        <v>869</v>
      </c>
      <c r="L29" s="53" t="s">
        <v>869</v>
      </c>
      <c r="M29" s="53" t="s">
        <v>869</v>
      </c>
      <c r="N29" s="53" t="s">
        <v>869</v>
      </c>
      <c r="O29" s="53" t="s">
        <v>869</v>
      </c>
      <c r="P29" s="53" t="s">
        <v>869</v>
      </c>
      <c r="Q29" s="53" t="s">
        <v>869</v>
      </c>
      <c r="R29" s="53" t="s">
        <v>869</v>
      </c>
      <c r="S29" s="53" t="s">
        <v>869</v>
      </c>
      <c r="T29" s="53" t="s">
        <v>869</v>
      </c>
      <c r="U29" s="53" t="s">
        <v>869</v>
      </c>
    </row>
    <row r="30" spans="1:21" ht="57">
      <c r="A30" s="61" t="s">
        <v>509</v>
      </c>
      <c r="B30" s="62" t="s">
        <v>786</v>
      </c>
      <c r="C30" s="63" t="s">
        <v>769</v>
      </c>
      <c r="D30" s="57" t="s">
        <v>869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3" t="s">
        <v>869</v>
      </c>
      <c r="K30" s="53" t="s">
        <v>869</v>
      </c>
      <c r="L30" s="53" t="s">
        <v>869</v>
      </c>
      <c r="M30" s="53" t="s">
        <v>869</v>
      </c>
      <c r="N30" s="53" t="s">
        <v>869</v>
      </c>
      <c r="O30" s="53" t="s">
        <v>869</v>
      </c>
      <c r="P30" s="53" t="s">
        <v>869</v>
      </c>
      <c r="Q30" s="53" t="s">
        <v>869</v>
      </c>
      <c r="R30" s="53" t="s">
        <v>869</v>
      </c>
      <c r="S30" s="53" t="s">
        <v>869</v>
      </c>
      <c r="T30" s="53" t="s">
        <v>869</v>
      </c>
      <c r="U30" s="53" t="s">
        <v>869</v>
      </c>
    </row>
    <row r="31" spans="1:21" ht="42.75">
      <c r="A31" s="61" t="s">
        <v>122</v>
      </c>
      <c r="B31" s="62" t="s">
        <v>787</v>
      </c>
      <c r="C31" s="63" t="s">
        <v>769</v>
      </c>
      <c r="D31" s="57" t="s">
        <v>869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3" t="s">
        <v>869</v>
      </c>
      <c r="K31" s="53" t="s">
        <v>869</v>
      </c>
      <c r="L31" s="53" t="s">
        <v>869</v>
      </c>
      <c r="M31" s="53" t="s">
        <v>869</v>
      </c>
      <c r="N31" s="53" t="s">
        <v>869</v>
      </c>
      <c r="O31" s="53" t="s">
        <v>869</v>
      </c>
      <c r="P31" s="53" t="s">
        <v>869</v>
      </c>
      <c r="Q31" s="53" t="s">
        <v>869</v>
      </c>
      <c r="R31" s="53" t="s">
        <v>869</v>
      </c>
      <c r="S31" s="53" t="s">
        <v>869</v>
      </c>
      <c r="T31" s="53" t="s">
        <v>869</v>
      </c>
      <c r="U31" s="53" t="s">
        <v>869</v>
      </c>
    </row>
    <row r="32" spans="1:21" ht="71.25">
      <c r="A32" s="61" t="s">
        <v>530</v>
      </c>
      <c r="B32" s="62" t="s">
        <v>788</v>
      </c>
      <c r="C32" s="63" t="s">
        <v>769</v>
      </c>
      <c r="D32" s="57" t="s">
        <v>869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3" t="s">
        <v>869</v>
      </c>
      <c r="K32" s="53" t="s">
        <v>869</v>
      </c>
      <c r="L32" s="53" t="s">
        <v>869</v>
      </c>
      <c r="M32" s="53" t="s">
        <v>869</v>
      </c>
      <c r="N32" s="53" t="s">
        <v>869</v>
      </c>
      <c r="O32" s="53" t="s">
        <v>869</v>
      </c>
      <c r="P32" s="53" t="s">
        <v>869</v>
      </c>
      <c r="Q32" s="53" t="s">
        <v>869</v>
      </c>
      <c r="R32" s="53" t="s">
        <v>869</v>
      </c>
      <c r="S32" s="53" t="s">
        <v>869</v>
      </c>
      <c r="T32" s="53" t="s">
        <v>869</v>
      </c>
      <c r="U32" s="53" t="s">
        <v>869</v>
      </c>
    </row>
    <row r="33" spans="1:21" ht="42.75">
      <c r="A33" s="61" t="s">
        <v>531</v>
      </c>
      <c r="B33" s="62" t="s">
        <v>789</v>
      </c>
      <c r="C33" s="63" t="s">
        <v>769</v>
      </c>
      <c r="D33" s="57" t="s">
        <v>869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3" t="s">
        <v>869</v>
      </c>
      <c r="K33" s="53" t="s">
        <v>869</v>
      </c>
      <c r="L33" s="53" t="s">
        <v>869</v>
      </c>
      <c r="M33" s="53" t="s">
        <v>869</v>
      </c>
      <c r="N33" s="53" t="s">
        <v>869</v>
      </c>
      <c r="O33" s="53" t="s">
        <v>869</v>
      </c>
      <c r="P33" s="53" t="s">
        <v>869</v>
      </c>
      <c r="Q33" s="53" t="s">
        <v>869</v>
      </c>
      <c r="R33" s="53" t="s">
        <v>869</v>
      </c>
      <c r="S33" s="53" t="s">
        <v>869</v>
      </c>
      <c r="T33" s="53" t="s">
        <v>869</v>
      </c>
      <c r="U33" s="53" t="s">
        <v>869</v>
      </c>
    </row>
    <row r="34" spans="1:21" ht="57">
      <c r="A34" s="61" t="s">
        <v>124</v>
      </c>
      <c r="B34" s="62" t="s">
        <v>790</v>
      </c>
      <c r="C34" s="63" t="s">
        <v>769</v>
      </c>
      <c r="D34" s="57" t="s">
        <v>869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3" t="s">
        <v>869</v>
      </c>
      <c r="K34" s="53" t="s">
        <v>869</v>
      </c>
      <c r="L34" s="53" t="s">
        <v>869</v>
      </c>
      <c r="M34" s="53" t="s">
        <v>869</v>
      </c>
      <c r="N34" s="53" t="s">
        <v>869</v>
      </c>
      <c r="O34" s="53" t="s">
        <v>869</v>
      </c>
      <c r="P34" s="53" t="s">
        <v>869</v>
      </c>
      <c r="Q34" s="53" t="s">
        <v>869</v>
      </c>
      <c r="R34" s="53" t="s">
        <v>869</v>
      </c>
      <c r="S34" s="53" t="s">
        <v>869</v>
      </c>
      <c r="T34" s="53" t="s">
        <v>869</v>
      </c>
      <c r="U34" s="53" t="s">
        <v>869</v>
      </c>
    </row>
    <row r="35" spans="1:21" ht="42.75">
      <c r="A35" s="61" t="s">
        <v>791</v>
      </c>
      <c r="B35" s="62" t="s">
        <v>792</v>
      </c>
      <c r="C35" s="63" t="s">
        <v>769</v>
      </c>
      <c r="D35" s="57" t="s">
        <v>869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3" t="s">
        <v>869</v>
      </c>
      <c r="K35" s="53" t="s">
        <v>869</v>
      </c>
      <c r="L35" s="53" t="s">
        <v>869</v>
      </c>
      <c r="M35" s="53" t="s">
        <v>869</v>
      </c>
      <c r="N35" s="53" t="s">
        <v>869</v>
      </c>
      <c r="O35" s="53" t="s">
        <v>869</v>
      </c>
      <c r="P35" s="53" t="s">
        <v>869</v>
      </c>
      <c r="Q35" s="53" t="s">
        <v>869</v>
      </c>
      <c r="R35" s="53" t="s">
        <v>869</v>
      </c>
      <c r="S35" s="53" t="s">
        <v>869</v>
      </c>
      <c r="T35" s="53" t="s">
        <v>869</v>
      </c>
      <c r="U35" s="53" t="s">
        <v>869</v>
      </c>
    </row>
    <row r="36" spans="1:21" ht="128.25">
      <c r="A36" s="61" t="s">
        <v>791</v>
      </c>
      <c r="B36" s="62" t="s">
        <v>793</v>
      </c>
      <c r="C36" s="63" t="s">
        <v>769</v>
      </c>
      <c r="D36" s="57" t="s">
        <v>869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3" t="s">
        <v>869</v>
      </c>
      <c r="K36" s="53" t="s">
        <v>869</v>
      </c>
      <c r="L36" s="53" t="s">
        <v>869</v>
      </c>
      <c r="M36" s="53" t="s">
        <v>869</v>
      </c>
      <c r="N36" s="53" t="s">
        <v>869</v>
      </c>
      <c r="O36" s="53" t="s">
        <v>869</v>
      </c>
      <c r="P36" s="53" t="s">
        <v>869</v>
      </c>
      <c r="Q36" s="53" t="s">
        <v>869</v>
      </c>
      <c r="R36" s="53" t="s">
        <v>869</v>
      </c>
      <c r="S36" s="53" t="s">
        <v>869</v>
      </c>
      <c r="T36" s="53" t="s">
        <v>869</v>
      </c>
      <c r="U36" s="53" t="s">
        <v>869</v>
      </c>
    </row>
    <row r="37" spans="1:21" ht="99.75">
      <c r="A37" s="61" t="s">
        <v>791</v>
      </c>
      <c r="B37" s="62" t="s">
        <v>794</v>
      </c>
      <c r="C37" s="63" t="s">
        <v>769</v>
      </c>
      <c r="D37" s="57" t="s">
        <v>869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3" t="s">
        <v>869</v>
      </c>
      <c r="K37" s="53" t="s">
        <v>869</v>
      </c>
      <c r="L37" s="53" t="s">
        <v>869</v>
      </c>
      <c r="M37" s="53" t="s">
        <v>869</v>
      </c>
      <c r="N37" s="53" t="s">
        <v>869</v>
      </c>
      <c r="O37" s="53" t="s">
        <v>869</v>
      </c>
      <c r="P37" s="53" t="s">
        <v>869</v>
      </c>
      <c r="Q37" s="53" t="s">
        <v>869</v>
      </c>
      <c r="R37" s="53" t="s">
        <v>869</v>
      </c>
      <c r="S37" s="53" t="s">
        <v>869</v>
      </c>
      <c r="T37" s="53" t="s">
        <v>869</v>
      </c>
      <c r="U37" s="53" t="s">
        <v>869</v>
      </c>
    </row>
    <row r="38" spans="1:21" ht="114">
      <c r="A38" s="61" t="s">
        <v>791</v>
      </c>
      <c r="B38" s="62" t="s">
        <v>795</v>
      </c>
      <c r="C38" s="63" t="s">
        <v>769</v>
      </c>
      <c r="D38" s="57" t="s">
        <v>869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3" t="s">
        <v>869</v>
      </c>
      <c r="K38" s="53" t="s">
        <v>869</v>
      </c>
      <c r="L38" s="53" t="s">
        <v>869</v>
      </c>
      <c r="M38" s="53" t="s">
        <v>869</v>
      </c>
      <c r="N38" s="53" t="s">
        <v>869</v>
      </c>
      <c r="O38" s="53" t="s">
        <v>869</v>
      </c>
      <c r="P38" s="53" t="s">
        <v>869</v>
      </c>
      <c r="Q38" s="53" t="s">
        <v>869</v>
      </c>
      <c r="R38" s="53" t="s">
        <v>869</v>
      </c>
      <c r="S38" s="53" t="s">
        <v>869</v>
      </c>
      <c r="T38" s="53" t="s">
        <v>869</v>
      </c>
      <c r="U38" s="53" t="s">
        <v>869</v>
      </c>
    </row>
    <row r="39" spans="1:21" ht="42.75">
      <c r="A39" s="61" t="s">
        <v>796</v>
      </c>
      <c r="B39" s="62" t="s">
        <v>792</v>
      </c>
      <c r="C39" s="63" t="s">
        <v>769</v>
      </c>
      <c r="D39" s="57" t="s">
        <v>869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3" t="s">
        <v>869</v>
      </c>
      <c r="K39" s="53" t="s">
        <v>869</v>
      </c>
      <c r="L39" s="53" t="s">
        <v>869</v>
      </c>
      <c r="M39" s="53" t="s">
        <v>869</v>
      </c>
      <c r="N39" s="53" t="s">
        <v>869</v>
      </c>
      <c r="O39" s="53" t="s">
        <v>869</v>
      </c>
      <c r="P39" s="53" t="s">
        <v>869</v>
      </c>
      <c r="Q39" s="53" t="s">
        <v>869</v>
      </c>
      <c r="R39" s="53" t="s">
        <v>869</v>
      </c>
      <c r="S39" s="53" t="s">
        <v>869</v>
      </c>
      <c r="T39" s="53" t="s">
        <v>869</v>
      </c>
      <c r="U39" s="53" t="s">
        <v>869</v>
      </c>
    </row>
    <row r="40" spans="1:21" ht="128.25">
      <c r="A40" s="61" t="s">
        <v>796</v>
      </c>
      <c r="B40" s="62" t="s">
        <v>793</v>
      </c>
      <c r="C40" s="63" t="s">
        <v>769</v>
      </c>
      <c r="D40" s="57" t="s">
        <v>869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3" t="s">
        <v>869</v>
      </c>
      <c r="K40" s="53" t="s">
        <v>869</v>
      </c>
      <c r="L40" s="53" t="s">
        <v>869</v>
      </c>
      <c r="M40" s="53" t="s">
        <v>869</v>
      </c>
      <c r="N40" s="53" t="s">
        <v>869</v>
      </c>
      <c r="O40" s="53" t="s">
        <v>869</v>
      </c>
      <c r="P40" s="53" t="s">
        <v>869</v>
      </c>
      <c r="Q40" s="53" t="s">
        <v>869</v>
      </c>
      <c r="R40" s="53" t="s">
        <v>869</v>
      </c>
      <c r="S40" s="53" t="s">
        <v>869</v>
      </c>
      <c r="T40" s="53" t="s">
        <v>869</v>
      </c>
      <c r="U40" s="53" t="s">
        <v>869</v>
      </c>
    </row>
    <row r="41" spans="1:21" ht="99.75">
      <c r="A41" s="61" t="s">
        <v>796</v>
      </c>
      <c r="B41" s="62" t="s">
        <v>794</v>
      </c>
      <c r="C41" s="63" t="s">
        <v>769</v>
      </c>
      <c r="D41" s="57" t="s">
        <v>869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3" t="s">
        <v>869</v>
      </c>
      <c r="K41" s="53" t="s">
        <v>869</v>
      </c>
      <c r="L41" s="53" t="s">
        <v>869</v>
      </c>
      <c r="M41" s="53" t="s">
        <v>869</v>
      </c>
      <c r="N41" s="53" t="s">
        <v>869</v>
      </c>
      <c r="O41" s="53" t="s">
        <v>869</v>
      </c>
      <c r="P41" s="53" t="s">
        <v>869</v>
      </c>
      <c r="Q41" s="53" t="s">
        <v>869</v>
      </c>
      <c r="R41" s="53" t="s">
        <v>869</v>
      </c>
      <c r="S41" s="53" t="s">
        <v>869</v>
      </c>
      <c r="T41" s="53" t="s">
        <v>869</v>
      </c>
      <c r="U41" s="53" t="s">
        <v>869</v>
      </c>
    </row>
    <row r="42" spans="1:21" ht="114">
      <c r="A42" s="61" t="s">
        <v>796</v>
      </c>
      <c r="B42" s="62" t="s">
        <v>797</v>
      </c>
      <c r="C42" s="63" t="s">
        <v>769</v>
      </c>
      <c r="D42" s="57" t="s">
        <v>869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3" t="s">
        <v>869</v>
      </c>
      <c r="K42" s="53" t="s">
        <v>869</v>
      </c>
      <c r="L42" s="53" t="s">
        <v>869</v>
      </c>
      <c r="M42" s="53" t="s">
        <v>869</v>
      </c>
      <c r="N42" s="53" t="s">
        <v>869</v>
      </c>
      <c r="O42" s="53" t="s">
        <v>869</v>
      </c>
      <c r="P42" s="53" t="s">
        <v>869</v>
      </c>
      <c r="Q42" s="53" t="s">
        <v>869</v>
      </c>
      <c r="R42" s="53" t="s">
        <v>869</v>
      </c>
      <c r="S42" s="53" t="s">
        <v>869</v>
      </c>
      <c r="T42" s="53" t="s">
        <v>869</v>
      </c>
      <c r="U42" s="53" t="s">
        <v>869</v>
      </c>
    </row>
    <row r="43" spans="1:21" ht="85.5">
      <c r="A43" s="61" t="s">
        <v>798</v>
      </c>
      <c r="B43" s="62" t="s">
        <v>799</v>
      </c>
      <c r="C43" s="63" t="s">
        <v>769</v>
      </c>
      <c r="D43" s="57" t="s">
        <v>869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3" t="s">
        <v>869</v>
      </c>
      <c r="K43" s="53" t="s">
        <v>869</v>
      </c>
      <c r="L43" s="53" t="s">
        <v>869</v>
      </c>
      <c r="M43" s="53" t="s">
        <v>869</v>
      </c>
      <c r="N43" s="53" t="s">
        <v>869</v>
      </c>
      <c r="O43" s="53" t="s">
        <v>869</v>
      </c>
      <c r="P43" s="53" t="s">
        <v>869</v>
      </c>
      <c r="Q43" s="53" t="s">
        <v>869</v>
      </c>
      <c r="R43" s="53" t="s">
        <v>869</v>
      </c>
      <c r="S43" s="53" t="s">
        <v>869</v>
      </c>
      <c r="T43" s="53" t="s">
        <v>869</v>
      </c>
      <c r="U43" s="53" t="s">
        <v>869</v>
      </c>
    </row>
    <row r="44" spans="1:21" ht="71.25">
      <c r="A44" s="61" t="s">
        <v>800</v>
      </c>
      <c r="B44" s="62" t="s">
        <v>801</v>
      </c>
      <c r="C44" s="63" t="s">
        <v>769</v>
      </c>
      <c r="D44" s="57" t="s">
        <v>869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3" t="s">
        <v>869</v>
      </c>
      <c r="K44" s="53" t="s">
        <v>869</v>
      </c>
      <c r="L44" s="53" t="s">
        <v>869</v>
      </c>
      <c r="M44" s="53" t="s">
        <v>869</v>
      </c>
      <c r="N44" s="53" t="s">
        <v>869</v>
      </c>
      <c r="O44" s="53" t="s">
        <v>869</v>
      </c>
      <c r="P44" s="53" t="s">
        <v>869</v>
      </c>
      <c r="Q44" s="53" t="s">
        <v>869</v>
      </c>
      <c r="R44" s="53" t="s">
        <v>869</v>
      </c>
      <c r="S44" s="53" t="s">
        <v>869</v>
      </c>
      <c r="T44" s="53" t="s">
        <v>869</v>
      </c>
      <c r="U44" s="53" t="s">
        <v>869</v>
      </c>
    </row>
    <row r="45" spans="1:21" ht="85.5">
      <c r="A45" s="61" t="s">
        <v>802</v>
      </c>
      <c r="B45" s="62" t="s">
        <v>803</v>
      </c>
      <c r="C45" s="63" t="s">
        <v>769</v>
      </c>
      <c r="D45" s="57" t="s">
        <v>869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3" t="s">
        <v>869</v>
      </c>
      <c r="K45" s="53" t="s">
        <v>869</v>
      </c>
      <c r="L45" s="53" t="s">
        <v>869</v>
      </c>
      <c r="M45" s="53" t="s">
        <v>869</v>
      </c>
      <c r="N45" s="53" t="s">
        <v>869</v>
      </c>
      <c r="O45" s="53" t="s">
        <v>869</v>
      </c>
      <c r="P45" s="53" t="s">
        <v>869</v>
      </c>
      <c r="Q45" s="53" t="s">
        <v>869</v>
      </c>
      <c r="R45" s="53" t="s">
        <v>869</v>
      </c>
      <c r="S45" s="53" t="s">
        <v>869</v>
      </c>
      <c r="T45" s="53" t="s">
        <v>869</v>
      </c>
      <c r="U45" s="53" t="s">
        <v>869</v>
      </c>
    </row>
    <row r="46" spans="1:21" ht="42.75">
      <c r="A46" s="109" t="s">
        <v>126</v>
      </c>
      <c r="B46" s="62" t="s">
        <v>804</v>
      </c>
      <c r="C46" s="63" t="s">
        <v>769</v>
      </c>
      <c r="D46" s="57" t="s">
        <v>869</v>
      </c>
      <c r="E46" s="58">
        <f>E47</f>
        <v>6.3E-2</v>
      </c>
      <c r="F46" s="57">
        <v>0</v>
      </c>
      <c r="G46" s="57">
        <f>G51</f>
        <v>1.1000000000000001</v>
      </c>
      <c r="H46" s="57">
        <v>0</v>
      </c>
      <c r="I46" s="57">
        <v>0</v>
      </c>
      <c r="J46" s="53" t="s">
        <v>869</v>
      </c>
      <c r="K46" s="53" t="s">
        <v>869</v>
      </c>
      <c r="L46" s="53" t="s">
        <v>869</v>
      </c>
      <c r="M46" s="53" t="s">
        <v>869</v>
      </c>
      <c r="N46" s="53" t="s">
        <v>869</v>
      </c>
      <c r="O46" s="53" t="s">
        <v>869</v>
      </c>
      <c r="P46" s="53" t="s">
        <v>869</v>
      </c>
      <c r="Q46" s="53" t="s">
        <v>869</v>
      </c>
      <c r="R46" s="53" t="s">
        <v>869</v>
      </c>
      <c r="S46" s="53" t="s">
        <v>869</v>
      </c>
      <c r="T46" s="53" t="s">
        <v>869</v>
      </c>
      <c r="U46" s="53" t="s">
        <v>869</v>
      </c>
    </row>
    <row r="47" spans="1:21" ht="71.25">
      <c r="A47" s="61" t="s">
        <v>535</v>
      </c>
      <c r="B47" s="62" t="s">
        <v>805</v>
      </c>
      <c r="C47" s="63" t="s">
        <v>769</v>
      </c>
      <c r="D47" s="57" t="s">
        <v>869</v>
      </c>
      <c r="E47" s="58">
        <f>E48</f>
        <v>6.3E-2</v>
      </c>
      <c r="F47" s="57">
        <v>0</v>
      </c>
      <c r="G47" s="57">
        <v>0</v>
      </c>
      <c r="H47" s="57">
        <v>0</v>
      </c>
      <c r="I47" s="57">
        <v>0</v>
      </c>
      <c r="J47" s="169" t="s">
        <v>869</v>
      </c>
      <c r="K47" s="169" t="s">
        <v>869</v>
      </c>
      <c r="L47" s="169" t="s">
        <v>869</v>
      </c>
      <c r="M47" s="169" t="s">
        <v>869</v>
      </c>
      <c r="N47" s="169" t="s">
        <v>869</v>
      </c>
      <c r="O47" s="169" t="s">
        <v>869</v>
      </c>
      <c r="P47" s="169" t="s">
        <v>869</v>
      </c>
      <c r="Q47" s="169" t="s">
        <v>869</v>
      </c>
      <c r="R47" s="169" t="s">
        <v>869</v>
      </c>
      <c r="S47" s="169" t="s">
        <v>869</v>
      </c>
      <c r="T47" s="169" t="s">
        <v>869</v>
      </c>
      <c r="U47" s="169" t="s">
        <v>869</v>
      </c>
    </row>
    <row r="48" spans="1:21" ht="28.5">
      <c r="A48" s="61" t="s">
        <v>537</v>
      </c>
      <c r="B48" s="62" t="s">
        <v>806</v>
      </c>
      <c r="C48" s="63" t="s">
        <v>769</v>
      </c>
      <c r="D48" s="57" t="s">
        <v>869</v>
      </c>
      <c r="E48" s="58">
        <f>E49</f>
        <v>6.3E-2</v>
      </c>
      <c r="F48" s="57">
        <v>0</v>
      </c>
      <c r="G48" s="57">
        <v>0</v>
      </c>
      <c r="H48" s="57">
        <v>0</v>
      </c>
      <c r="I48" s="57">
        <v>0</v>
      </c>
      <c r="J48" s="169" t="s">
        <v>869</v>
      </c>
      <c r="K48" s="169" t="s">
        <v>869</v>
      </c>
      <c r="L48" s="169" t="s">
        <v>869</v>
      </c>
      <c r="M48" s="169" t="s">
        <v>869</v>
      </c>
      <c r="N48" s="169" t="s">
        <v>869</v>
      </c>
      <c r="O48" s="169" t="s">
        <v>869</v>
      </c>
      <c r="P48" s="169" t="s">
        <v>869</v>
      </c>
      <c r="Q48" s="169" t="s">
        <v>869</v>
      </c>
      <c r="R48" s="169" t="s">
        <v>869</v>
      </c>
      <c r="S48" s="169" t="s">
        <v>869</v>
      </c>
      <c r="T48" s="169" t="s">
        <v>869</v>
      </c>
      <c r="U48" s="169" t="s">
        <v>869</v>
      </c>
    </row>
    <row r="49" spans="1:21" ht="75">
      <c r="A49" s="67" t="s">
        <v>537</v>
      </c>
      <c r="B49" s="68" t="s">
        <v>807</v>
      </c>
      <c r="C49" s="69" t="s">
        <v>808</v>
      </c>
      <c r="D49" s="70" t="s">
        <v>869</v>
      </c>
      <c r="E49" s="30">
        <v>6.3E-2</v>
      </c>
      <c r="F49" s="70">
        <v>0</v>
      </c>
      <c r="G49" s="70">
        <v>0</v>
      </c>
      <c r="H49" s="70">
        <v>0</v>
      </c>
      <c r="I49" s="70">
        <v>0</v>
      </c>
      <c r="J49" s="170" t="s">
        <v>869</v>
      </c>
      <c r="K49" s="170" t="s">
        <v>869</v>
      </c>
      <c r="L49" s="170" t="s">
        <v>869</v>
      </c>
      <c r="M49" s="170" t="s">
        <v>869</v>
      </c>
      <c r="N49" s="170" t="s">
        <v>869</v>
      </c>
      <c r="O49" s="170" t="s">
        <v>869</v>
      </c>
      <c r="P49" s="170" t="s">
        <v>869</v>
      </c>
      <c r="Q49" s="170" t="s">
        <v>869</v>
      </c>
      <c r="R49" s="170" t="s">
        <v>869</v>
      </c>
      <c r="S49" s="170" t="s">
        <v>869</v>
      </c>
      <c r="T49" s="170" t="s">
        <v>869</v>
      </c>
      <c r="U49" s="170" t="s">
        <v>869</v>
      </c>
    </row>
    <row r="50" spans="1:21" ht="71.25">
      <c r="A50" s="61" t="s">
        <v>542</v>
      </c>
      <c r="B50" s="62" t="s">
        <v>809</v>
      </c>
      <c r="C50" s="63" t="s">
        <v>769</v>
      </c>
      <c r="D50" s="57" t="s">
        <v>869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3" t="s">
        <v>869</v>
      </c>
      <c r="K50" s="53" t="s">
        <v>869</v>
      </c>
      <c r="L50" s="53" t="s">
        <v>869</v>
      </c>
      <c r="M50" s="53" t="s">
        <v>869</v>
      </c>
      <c r="N50" s="53" t="s">
        <v>869</v>
      </c>
      <c r="O50" s="53" t="s">
        <v>869</v>
      </c>
      <c r="P50" s="53" t="s">
        <v>869</v>
      </c>
      <c r="Q50" s="53" t="s">
        <v>869</v>
      </c>
      <c r="R50" s="53" t="s">
        <v>869</v>
      </c>
      <c r="S50" s="53" t="s">
        <v>869</v>
      </c>
      <c r="T50" s="53" t="s">
        <v>869</v>
      </c>
      <c r="U50" s="53" t="s">
        <v>869</v>
      </c>
    </row>
    <row r="51" spans="1:21" ht="42.75">
      <c r="A51" s="61" t="s">
        <v>550</v>
      </c>
      <c r="B51" s="62" t="s">
        <v>810</v>
      </c>
      <c r="C51" s="63" t="s">
        <v>769</v>
      </c>
      <c r="D51" s="57" t="s">
        <v>869</v>
      </c>
      <c r="E51" s="57">
        <v>0</v>
      </c>
      <c r="F51" s="57">
        <v>0</v>
      </c>
      <c r="G51" s="57">
        <f>G52</f>
        <v>1.1000000000000001</v>
      </c>
      <c r="H51" s="57">
        <v>0</v>
      </c>
      <c r="I51" s="57">
        <v>0</v>
      </c>
      <c r="J51" s="169" t="s">
        <v>869</v>
      </c>
      <c r="K51" s="169" t="s">
        <v>869</v>
      </c>
      <c r="L51" s="169" t="s">
        <v>869</v>
      </c>
      <c r="M51" s="169" t="s">
        <v>869</v>
      </c>
      <c r="N51" s="169" t="s">
        <v>869</v>
      </c>
      <c r="O51" s="169" t="s">
        <v>869</v>
      </c>
      <c r="P51" s="169" t="s">
        <v>869</v>
      </c>
      <c r="Q51" s="169" t="s">
        <v>869</v>
      </c>
      <c r="R51" s="169" t="s">
        <v>869</v>
      </c>
      <c r="S51" s="169" t="s">
        <v>869</v>
      </c>
      <c r="T51" s="169" t="s">
        <v>869</v>
      </c>
      <c r="U51" s="169" t="s">
        <v>869</v>
      </c>
    </row>
    <row r="52" spans="1:21" ht="28.5">
      <c r="A52" s="61" t="s">
        <v>811</v>
      </c>
      <c r="B52" s="62" t="s">
        <v>812</v>
      </c>
      <c r="C52" s="63" t="s">
        <v>769</v>
      </c>
      <c r="D52" s="57" t="s">
        <v>869</v>
      </c>
      <c r="E52" s="57">
        <v>0</v>
      </c>
      <c r="F52" s="57">
        <v>0</v>
      </c>
      <c r="G52" s="57">
        <f>G53</f>
        <v>1.1000000000000001</v>
      </c>
      <c r="H52" s="57">
        <v>0</v>
      </c>
      <c r="I52" s="57">
        <v>0</v>
      </c>
      <c r="J52" s="169" t="s">
        <v>869</v>
      </c>
      <c r="K52" s="169" t="s">
        <v>869</v>
      </c>
      <c r="L52" s="169" t="s">
        <v>869</v>
      </c>
      <c r="M52" s="169" t="s">
        <v>869</v>
      </c>
      <c r="N52" s="169" t="s">
        <v>869</v>
      </c>
      <c r="O52" s="169" t="s">
        <v>869</v>
      </c>
      <c r="P52" s="169" t="s">
        <v>869</v>
      </c>
      <c r="Q52" s="169" t="s">
        <v>869</v>
      </c>
      <c r="R52" s="169" t="s">
        <v>869</v>
      </c>
      <c r="S52" s="169" t="s">
        <v>869</v>
      </c>
      <c r="T52" s="169" t="s">
        <v>869</v>
      </c>
      <c r="U52" s="169" t="s">
        <v>869</v>
      </c>
    </row>
    <row r="53" spans="1:21" ht="60">
      <c r="A53" s="71" t="s">
        <v>811</v>
      </c>
      <c r="B53" s="68" t="s">
        <v>813</v>
      </c>
      <c r="C53" s="72" t="s">
        <v>814</v>
      </c>
      <c r="D53" s="70" t="s">
        <v>869</v>
      </c>
      <c r="E53" s="70">
        <v>0</v>
      </c>
      <c r="F53" s="70">
        <v>0</v>
      </c>
      <c r="G53" s="70">
        <v>1.1000000000000001</v>
      </c>
      <c r="H53" s="70">
        <v>0</v>
      </c>
      <c r="I53" s="70">
        <v>0</v>
      </c>
      <c r="J53" s="170" t="s">
        <v>869</v>
      </c>
      <c r="K53" s="170" t="s">
        <v>869</v>
      </c>
      <c r="L53" s="170" t="s">
        <v>869</v>
      </c>
      <c r="M53" s="170" t="s">
        <v>869</v>
      </c>
      <c r="N53" s="170" t="s">
        <v>869</v>
      </c>
      <c r="O53" s="170" t="s">
        <v>869</v>
      </c>
      <c r="P53" s="170" t="s">
        <v>869</v>
      </c>
      <c r="Q53" s="170" t="s">
        <v>869</v>
      </c>
      <c r="R53" s="170" t="s">
        <v>869</v>
      </c>
      <c r="S53" s="170" t="s">
        <v>869</v>
      </c>
      <c r="T53" s="170" t="s">
        <v>869</v>
      </c>
      <c r="U53" s="170" t="s">
        <v>869</v>
      </c>
    </row>
    <row r="54" spans="1:21" ht="42.75">
      <c r="A54" s="61" t="s">
        <v>815</v>
      </c>
      <c r="B54" s="62" t="s">
        <v>816</v>
      </c>
      <c r="C54" s="63" t="s">
        <v>769</v>
      </c>
      <c r="D54" s="57" t="s">
        <v>869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3" t="s">
        <v>869</v>
      </c>
      <c r="K54" s="53" t="s">
        <v>869</v>
      </c>
      <c r="L54" s="53" t="s">
        <v>869</v>
      </c>
      <c r="M54" s="53" t="s">
        <v>869</v>
      </c>
      <c r="N54" s="53" t="s">
        <v>869</v>
      </c>
      <c r="O54" s="53" t="s">
        <v>869</v>
      </c>
      <c r="P54" s="53" t="s">
        <v>869</v>
      </c>
      <c r="Q54" s="53" t="s">
        <v>869</v>
      </c>
      <c r="R54" s="53" t="s">
        <v>869</v>
      </c>
      <c r="S54" s="53" t="s">
        <v>869</v>
      </c>
      <c r="T54" s="53" t="s">
        <v>869</v>
      </c>
      <c r="U54" s="53" t="s">
        <v>869</v>
      </c>
    </row>
    <row r="55" spans="1:21" ht="42.75">
      <c r="A55" s="61" t="s">
        <v>552</v>
      </c>
      <c r="B55" s="62" t="s">
        <v>817</v>
      </c>
      <c r="C55" s="63" t="s">
        <v>769</v>
      </c>
      <c r="D55" s="57" t="s">
        <v>869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169" t="s">
        <v>869</v>
      </c>
      <c r="K55" s="169" t="s">
        <v>869</v>
      </c>
      <c r="L55" s="169" t="s">
        <v>869</v>
      </c>
      <c r="M55" s="169" t="s">
        <v>869</v>
      </c>
      <c r="N55" s="169" t="s">
        <v>869</v>
      </c>
      <c r="O55" s="169" t="s">
        <v>869</v>
      </c>
      <c r="P55" s="169" t="s">
        <v>869</v>
      </c>
      <c r="Q55" s="169" t="s">
        <v>869</v>
      </c>
      <c r="R55" s="169" t="s">
        <v>869</v>
      </c>
      <c r="S55" s="169" t="s">
        <v>869</v>
      </c>
      <c r="T55" s="169" t="s">
        <v>869</v>
      </c>
      <c r="U55" s="169" t="s">
        <v>869</v>
      </c>
    </row>
    <row r="56" spans="1:21" ht="42.75">
      <c r="A56" s="61" t="s">
        <v>554</v>
      </c>
      <c r="B56" s="62" t="s">
        <v>818</v>
      </c>
      <c r="C56" s="63" t="s">
        <v>769</v>
      </c>
      <c r="D56" s="57" t="s">
        <v>869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3" t="s">
        <v>869</v>
      </c>
      <c r="K56" s="53" t="s">
        <v>869</v>
      </c>
      <c r="L56" s="53" t="s">
        <v>869</v>
      </c>
      <c r="M56" s="53" t="s">
        <v>869</v>
      </c>
      <c r="N56" s="53" t="s">
        <v>869</v>
      </c>
      <c r="O56" s="53" t="s">
        <v>869</v>
      </c>
      <c r="P56" s="53" t="s">
        <v>869</v>
      </c>
      <c r="Q56" s="53" t="s">
        <v>869</v>
      </c>
      <c r="R56" s="53" t="s">
        <v>869</v>
      </c>
      <c r="S56" s="53" t="s">
        <v>869</v>
      </c>
      <c r="T56" s="53" t="s">
        <v>869</v>
      </c>
      <c r="U56" s="53" t="s">
        <v>869</v>
      </c>
    </row>
    <row r="57" spans="1:21" ht="42.75">
      <c r="A57" s="61" t="s">
        <v>558</v>
      </c>
      <c r="B57" s="62" t="s">
        <v>819</v>
      </c>
      <c r="C57" s="63" t="s">
        <v>769</v>
      </c>
      <c r="D57" s="57" t="s">
        <v>869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169" t="s">
        <v>869</v>
      </c>
      <c r="K57" s="169" t="s">
        <v>869</v>
      </c>
      <c r="L57" s="169" t="s">
        <v>869</v>
      </c>
      <c r="M57" s="169" t="s">
        <v>869</v>
      </c>
      <c r="N57" s="169" t="s">
        <v>869</v>
      </c>
      <c r="O57" s="169" t="s">
        <v>869</v>
      </c>
      <c r="P57" s="169" t="s">
        <v>869</v>
      </c>
      <c r="Q57" s="169" t="s">
        <v>869</v>
      </c>
      <c r="R57" s="169" t="s">
        <v>869</v>
      </c>
      <c r="S57" s="169" t="s">
        <v>869</v>
      </c>
      <c r="T57" s="169" t="s">
        <v>869</v>
      </c>
      <c r="U57" s="169" t="s">
        <v>869</v>
      </c>
    </row>
    <row r="58" spans="1:21">
      <c r="A58" s="71" t="s">
        <v>558</v>
      </c>
      <c r="B58" s="68" t="s">
        <v>820</v>
      </c>
      <c r="C58" s="69" t="s">
        <v>821</v>
      </c>
      <c r="D58" s="70" t="s">
        <v>869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170" t="s">
        <v>869</v>
      </c>
      <c r="K58" s="170" t="s">
        <v>869</v>
      </c>
      <c r="L58" s="170" t="s">
        <v>869</v>
      </c>
      <c r="M58" s="170" t="s">
        <v>869</v>
      </c>
      <c r="N58" s="170" t="s">
        <v>869</v>
      </c>
      <c r="O58" s="170" t="s">
        <v>869</v>
      </c>
      <c r="P58" s="170" t="s">
        <v>869</v>
      </c>
      <c r="Q58" s="170" t="s">
        <v>869</v>
      </c>
      <c r="R58" s="170" t="s">
        <v>869</v>
      </c>
      <c r="S58" s="170" t="s">
        <v>869</v>
      </c>
      <c r="T58" s="170" t="s">
        <v>869</v>
      </c>
      <c r="U58" s="170" t="s">
        <v>869</v>
      </c>
    </row>
    <row r="59" spans="1:21" ht="42.75">
      <c r="A59" s="61" t="s">
        <v>559</v>
      </c>
      <c r="B59" s="62" t="s">
        <v>822</v>
      </c>
      <c r="C59" s="63" t="s">
        <v>769</v>
      </c>
      <c r="D59" s="57" t="s">
        <v>869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3" t="s">
        <v>869</v>
      </c>
      <c r="K59" s="53" t="s">
        <v>869</v>
      </c>
      <c r="L59" s="53" t="s">
        <v>869</v>
      </c>
      <c r="M59" s="53" t="s">
        <v>869</v>
      </c>
      <c r="N59" s="53" t="s">
        <v>869</v>
      </c>
      <c r="O59" s="53" t="s">
        <v>869</v>
      </c>
      <c r="P59" s="53" t="s">
        <v>869</v>
      </c>
      <c r="Q59" s="53" t="s">
        <v>869</v>
      </c>
      <c r="R59" s="53" t="s">
        <v>869</v>
      </c>
      <c r="S59" s="53" t="s">
        <v>869</v>
      </c>
      <c r="T59" s="53" t="s">
        <v>869</v>
      </c>
      <c r="U59" s="53" t="s">
        <v>869</v>
      </c>
    </row>
    <row r="60" spans="1:21" ht="42.75">
      <c r="A60" s="61" t="s">
        <v>560</v>
      </c>
      <c r="B60" s="62" t="s">
        <v>823</v>
      </c>
      <c r="C60" s="63" t="s">
        <v>769</v>
      </c>
      <c r="D60" s="57" t="s">
        <v>869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3" t="s">
        <v>869</v>
      </c>
      <c r="K60" s="53" t="s">
        <v>869</v>
      </c>
      <c r="L60" s="53" t="s">
        <v>869</v>
      </c>
      <c r="M60" s="53" t="s">
        <v>869</v>
      </c>
      <c r="N60" s="53" t="s">
        <v>869</v>
      </c>
      <c r="O60" s="53" t="s">
        <v>869</v>
      </c>
      <c r="P60" s="53" t="s">
        <v>869</v>
      </c>
      <c r="Q60" s="53" t="s">
        <v>869</v>
      </c>
      <c r="R60" s="53" t="s">
        <v>869</v>
      </c>
      <c r="S60" s="53" t="s">
        <v>869</v>
      </c>
      <c r="T60" s="53" t="s">
        <v>869</v>
      </c>
      <c r="U60" s="53" t="s">
        <v>869</v>
      </c>
    </row>
    <row r="61" spans="1:21" ht="57">
      <c r="A61" s="61" t="s">
        <v>561</v>
      </c>
      <c r="B61" s="62" t="s">
        <v>824</v>
      </c>
      <c r="C61" s="63" t="s">
        <v>769</v>
      </c>
      <c r="D61" s="57" t="s">
        <v>869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3" t="s">
        <v>869</v>
      </c>
      <c r="K61" s="53" t="s">
        <v>869</v>
      </c>
      <c r="L61" s="53" t="s">
        <v>869</v>
      </c>
      <c r="M61" s="53" t="s">
        <v>869</v>
      </c>
      <c r="N61" s="53" t="s">
        <v>869</v>
      </c>
      <c r="O61" s="53" t="s">
        <v>869</v>
      </c>
      <c r="P61" s="53" t="s">
        <v>869</v>
      </c>
      <c r="Q61" s="53" t="s">
        <v>869</v>
      </c>
      <c r="R61" s="53" t="s">
        <v>869</v>
      </c>
      <c r="S61" s="53" t="s">
        <v>869</v>
      </c>
      <c r="T61" s="53" t="s">
        <v>869</v>
      </c>
      <c r="U61" s="53" t="s">
        <v>869</v>
      </c>
    </row>
    <row r="62" spans="1:21" ht="57">
      <c r="A62" s="61" t="s">
        <v>562</v>
      </c>
      <c r="B62" s="62" t="s">
        <v>825</v>
      </c>
      <c r="C62" s="63" t="s">
        <v>769</v>
      </c>
      <c r="D62" s="57" t="s">
        <v>869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3" t="s">
        <v>869</v>
      </c>
      <c r="K62" s="53" t="s">
        <v>869</v>
      </c>
      <c r="L62" s="53" t="s">
        <v>869</v>
      </c>
      <c r="M62" s="53" t="s">
        <v>869</v>
      </c>
      <c r="N62" s="53" t="s">
        <v>869</v>
      </c>
      <c r="O62" s="53" t="s">
        <v>869</v>
      </c>
      <c r="P62" s="53" t="s">
        <v>869</v>
      </c>
      <c r="Q62" s="53" t="s">
        <v>869</v>
      </c>
      <c r="R62" s="53" t="s">
        <v>869</v>
      </c>
      <c r="S62" s="53" t="s">
        <v>869</v>
      </c>
      <c r="T62" s="53" t="s">
        <v>869</v>
      </c>
      <c r="U62" s="53" t="s">
        <v>869</v>
      </c>
    </row>
    <row r="63" spans="1:21" ht="57">
      <c r="A63" s="61" t="s">
        <v>563</v>
      </c>
      <c r="B63" s="62" t="s">
        <v>826</v>
      </c>
      <c r="C63" s="63" t="s">
        <v>769</v>
      </c>
      <c r="D63" s="57" t="s">
        <v>869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3" t="s">
        <v>869</v>
      </c>
      <c r="K63" s="53" t="s">
        <v>869</v>
      </c>
      <c r="L63" s="53" t="s">
        <v>869</v>
      </c>
      <c r="M63" s="53" t="s">
        <v>869</v>
      </c>
      <c r="N63" s="53" t="s">
        <v>869</v>
      </c>
      <c r="O63" s="53" t="s">
        <v>869</v>
      </c>
      <c r="P63" s="53" t="s">
        <v>869</v>
      </c>
      <c r="Q63" s="53" t="s">
        <v>869</v>
      </c>
      <c r="R63" s="53" t="s">
        <v>869</v>
      </c>
      <c r="S63" s="53" t="s">
        <v>869</v>
      </c>
      <c r="T63" s="53" t="s">
        <v>869</v>
      </c>
      <c r="U63" s="53" t="s">
        <v>869</v>
      </c>
    </row>
    <row r="64" spans="1:21" ht="57">
      <c r="A64" s="61" t="s">
        <v>827</v>
      </c>
      <c r="B64" s="62" t="s">
        <v>828</v>
      </c>
      <c r="C64" s="63" t="s">
        <v>769</v>
      </c>
      <c r="D64" s="57" t="s">
        <v>869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3" t="s">
        <v>869</v>
      </c>
      <c r="K64" s="53" t="s">
        <v>869</v>
      </c>
      <c r="L64" s="53" t="s">
        <v>869</v>
      </c>
      <c r="M64" s="53" t="s">
        <v>869</v>
      </c>
      <c r="N64" s="53" t="s">
        <v>869</v>
      </c>
      <c r="O64" s="53" t="s">
        <v>869</v>
      </c>
      <c r="P64" s="53" t="s">
        <v>869</v>
      </c>
      <c r="Q64" s="53" t="s">
        <v>869</v>
      </c>
      <c r="R64" s="53" t="s">
        <v>869</v>
      </c>
      <c r="S64" s="53" t="s">
        <v>869</v>
      </c>
      <c r="T64" s="53" t="s">
        <v>869</v>
      </c>
      <c r="U64" s="53" t="s">
        <v>869</v>
      </c>
    </row>
    <row r="65" spans="1:21" ht="57">
      <c r="A65" s="61" t="s">
        <v>829</v>
      </c>
      <c r="B65" s="62" t="s">
        <v>830</v>
      </c>
      <c r="C65" s="63" t="s">
        <v>769</v>
      </c>
      <c r="D65" s="57" t="s">
        <v>869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3" t="s">
        <v>869</v>
      </c>
      <c r="K65" s="53" t="s">
        <v>869</v>
      </c>
      <c r="L65" s="53" t="s">
        <v>869</v>
      </c>
      <c r="M65" s="53" t="s">
        <v>869</v>
      </c>
      <c r="N65" s="53" t="s">
        <v>869</v>
      </c>
      <c r="O65" s="53" t="s">
        <v>869</v>
      </c>
      <c r="P65" s="53" t="s">
        <v>869</v>
      </c>
      <c r="Q65" s="53" t="s">
        <v>869</v>
      </c>
      <c r="R65" s="53" t="s">
        <v>869</v>
      </c>
      <c r="S65" s="53" t="s">
        <v>869</v>
      </c>
      <c r="T65" s="53" t="s">
        <v>869</v>
      </c>
      <c r="U65" s="53" t="s">
        <v>869</v>
      </c>
    </row>
    <row r="66" spans="1:21" ht="28.5">
      <c r="A66" s="61" t="s">
        <v>831</v>
      </c>
      <c r="B66" s="62" t="s">
        <v>832</v>
      </c>
      <c r="C66" s="63" t="s">
        <v>769</v>
      </c>
      <c r="D66" s="57" t="s">
        <v>869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3" t="s">
        <v>869</v>
      </c>
      <c r="K66" s="53" t="s">
        <v>869</v>
      </c>
      <c r="L66" s="53" t="s">
        <v>869</v>
      </c>
      <c r="M66" s="53" t="s">
        <v>869</v>
      </c>
      <c r="N66" s="53" t="s">
        <v>869</v>
      </c>
      <c r="O66" s="53" t="s">
        <v>869</v>
      </c>
      <c r="P66" s="53" t="s">
        <v>869</v>
      </c>
      <c r="Q66" s="53" t="s">
        <v>869</v>
      </c>
      <c r="R66" s="53" t="s">
        <v>869</v>
      </c>
      <c r="S66" s="53" t="s">
        <v>869</v>
      </c>
      <c r="T66" s="53" t="s">
        <v>869</v>
      </c>
      <c r="U66" s="53" t="s">
        <v>869</v>
      </c>
    </row>
    <row r="67" spans="1:21" ht="42.75">
      <c r="A67" s="61" t="s">
        <v>833</v>
      </c>
      <c r="B67" s="62" t="s">
        <v>834</v>
      </c>
      <c r="C67" s="63" t="s">
        <v>769</v>
      </c>
      <c r="D67" s="57" t="s">
        <v>869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3" t="s">
        <v>869</v>
      </c>
      <c r="K67" s="53" t="s">
        <v>869</v>
      </c>
      <c r="L67" s="53" t="s">
        <v>869</v>
      </c>
      <c r="M67" s="53" t="s">
        <v>869</v>
      </c>
      <c r="N67" s="53" t="s">
        <v>869</v>
      </c>
      <c r="O67" s="53" t="s">
        <v>869</v>
      </c>
      <c r="P67" s="53" t="s">
        <v>869</v>
      </c>
      <c r="Q67" s="53" t="s">
        <v>869</v>
      </c>
      <c r="R67" s="53" t="s">
        <v>869</v>
      </c>
      <c r="S67" s="53" t="s">
        <v>869</v>
      </c>
      <c r="T67" s="53" t="s">
        <v>869</v>
      </c>
      <c r="U67" s="53" t="s">
        <v>869</v>
      </c>
    </row>
    <row r="68" spans="1:21" ht="85.5">
      <c r="A68" s="61" t="s">
        <v>128</v>
      </c>
      <c r="B68" s="62" t="s">
        <v>835</v>
      </c>
      <c r="C68" s="63" t="s">
        <v>769</v>
      </c>
      <c r="D68" s="57" t="s">
        <v>869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3" t="s">
        <v>869</v>
      </c>
      <c r="K68" s="53" t="s">
        <v>869</v>
      </c>
      <c r="L68" s="53" t="s">
        <v>869</v>
      </c>
      <c r="M68" s="53" t="s">
        <v>869</v>
      </c>
      <c r="N68" s="53" t="s">
        <v>869</v>
      </c>
      <c r="O68" s="53" t="s">
        <v>869</v>
      </c>
      <c r="P68" s="53" t="s">
        <v>869</v>
      </c>
      <c r="Q68" s="53" t="s">
        <v>869</v>
      </c>
      <c r="R68" s="53" t="s">
        <v>869</v>
      </c>
      <c r="S68" s="53" t="s">
        <v>869</v>
      </c>
      <c r="T68" s="53" t="s">
        <v>869</v>
      </c>
      <c r="U68" s="53" t="s">
        <v>869</v>
      </c>
    </row>
    <row r="69" spans="1:21" ht="71.25">
      <c r="A69" s="61" t="s">
        <v>836</v>
      </c>
      <c r="B69" s="62" t="s">
        <v>837</v>
      </c>
      <c r="C69" s="63" t="s">
        <v>769</v>
      </c>
      <c r="D69" s="57" t="s">
        <v>869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3" t="s">
        <v>869</v>
      </c>
      <c r="K69" s="53" t="s">
        <v>869</v>
      </c>
      <c r="L69" s="53" t="s">
        <v>869</v>
      </c>
      <c r="M69" s="53" t="s">
        <v>869</v>
      </c>
      <c r="N69" s="53" t="s">
        <v>869</v>
      </c>
      <c r="O69" s="53" t="s">
        <v>869</v>
      </c>
      <c r="P69" s="53" t="s">
        <v>869</v>
      </c>
      <c r="Q69" s="53" t="s">
        <v>869</v>
      </c>
      <c r="R69" s="53" t="s">
        <v>869</v>
      </c>
      <c r="S69" s="53" t="s">
        <v>869</v>
      </c>
      <c r="T69" s="53" t="s">
        <v>869</v>
      </c>
      <c r="U69" s="53" t="s">
        <v>869</v>
      </c>
    </row>
    <row r="70" spans="1:21" ht="71.25">
      <c r="A70" s="61" t="s">
        <v>838</v>
      </c>
      <c r="B70" s="62" t="s">
        <v>839</v>
      </c>
      <c r="C70" s="63" t="s">
        <v>769</v>
      </c>
      <c r="D70" s="57" t="s">
        <v>869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3" t="s">
        <v>869</v>
      </c>
      <c r="K70" s="53" t="s">
        <v>869</v>
      </c>
      <c r="L70" s="53" t="s">
        <v>869</v>
      </c>
      <c r="M70" s="53" t="s">
        <v>869</v>
      </c>
      <c r="N70" s="53" t="s">
        <v>869</v>
      </c>
      <c r="O70" s="53" t="s">
        <v>869</v>
      </c>
      <c r="P70" s="53" t="s">
        <v>869</v>
      </c>
      <c r="Q70" s="53" t="s">
        <v>869</v>
      </c>
      <c r="R70" s="53" t="s">
        <v>869</v>
      </c>
      <c r="S70" s="53" t="s">
        <v>869</v>
      </c>
      <c r="T70" s="53" t="s">
        <v>869</v>
      </c>
      <c r="U70" s="53" t="s">
        <v>869</v>
      </c>
    </row>
    <row r="71" spans="1:21" ht="42.75">
      <c r="A71" s="61" t="s">
        <v>130</v>
      </c>
      <c r="B71" s="62" t="s">
        <v>840</v>
      </c>
      <c r="C71" s="63" t="s">
        <v>769</v>
      </c>
      <c r="D71" s="57" t="s">
        <v>869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169" t="s">
        <v>869</v>
      </c>
      <c r="K71" s="169" t="s">
        <v>869</v>
      </c>
      <c r="L71" s="169" t="s">
        <v>869</v>
      </c>
      <c r="M71" s="169" t="s">
        <v>869</v>
      </c>
      <c r="N71" s="169" t="s">
        <v>869</v>
      </c>
      <c r="O71" s="169" t="s">
        <v>869</v>
      </c>
      <c r="P71" s="169" t="s">
        <v>869</v>
      </c>
      <c r="Q71" s="169" t="s">
        <v>869</v>
      </c>
      <c r="R71" s="169" t="s">
        <v>869</v>
      </c>
      <c r="S71" s="169" t="s">
        <v>869</v>
      </c>
      <c r="T71" s="169" t="s">
        <v>869</v>
      </c>
      <c r="U71" s="169" t="s">
        <v>869</v>
      </c>
    </row>
    <row r="72" spans="1:21" ht="75">
      <c r="A72" s="71" t="s">
        <v>130</v>
      </c>
      <c r="B72" s="68" t="s">
        <v>841</v>
      </c>
      <c r="C72" s="69" t="s">
        <v>842</v>
      </c>
      <c r="D72" s="70" t="s">
        <v>869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170" t="s">
        <v>869</v>
      </c>
      <c r="K72" s="170" t="s">
        <v>869</v>
      </c>
      <c r="L72" s="170" t="s">
        <v>869</v>
      </c>
      <c r="M72" s="170" t="s">
        <v>869</v>
      </c>
      <c r="N72" s="170" t="s">
        <v>869</v>
      </c>
      <c r="O72" s="170" t="s">
        <v>869</v>
      </c>
      <c r="P72" s="170" t="s">
        <v>869</v>
      </c>
      <c r="Q72" s="170" t="s">
        <v>869</v>
      </c>
      <c r="R72" s="170" t="s">
        <v>869</v>
      </c>
      <c r="S72" s="170" t="s">
        <v>869</v>
      </c>
      <c r="T72" s="170" t="s">
        <v>869</v>
      </c>
      <c r="U72" s="170" t="s">
        <v>869</v>
      </c>
    </row>
    <row r="73" spans="1:21" ht="42.75">
      <c r="A73" s="61" t="s">
        <v>132</v>
      </c>
      <c r="B73" s="62" t="s">
        <v>843</v>
      </c>
      <c r="C73" s="63" t="s">
        <v>769</v>
      </c>
      <c r="D73" s="57" t="s">
        <v>869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3" t="s">
        <v>869</v>
      </c>
      <c r="K73" s="53" t="s">
        <v>869</v>
      </c>
      <c r="L73" s="53" t="s">
        <v>869</v>
      </c>
      <c r="M73" s="53" t="s">
        <v>869</v>
      </c>
      <c r="N73" s="53" t="s">
        <v>869</v>
      </c>
      <c r="O73" s="53" t="s">
        <v>869</v>
      </c>
      <c r="P73" s="53" t="s">
        <v>869</v>
      </c>
      <c r="Q73" s="53" t="s">
        <v>869</v>
      </c>
      <c r="R73" s="53" t="s">
        <v>869</v>
      </c>
      <c r="S73" s="53" t="s">
        <v>869</v>
      </c>
      <c r="T73" s="53" t="s">
        <v>869</v>
      </c>
      <c r="U73" s="53" t="s">
        <v>869</v>
      </c>
    </row>
    <row r="74" spans="1:21" s="25" customFormat="1" ht="28.5">
      <c r="A74" s="61" t="s">
        <v>134</v>
      </c>
      <c r="B74" s="62" t="s">
        <v>844</v>
      </c>
      <c r="C74" s="63" t="s">
        <v>769</v>
      </c>
      <c r="D74" s="57" t="s">
        <v>869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3" t="s">
        <v>869</v>
      </c>
      <c r="K74" s="53" t="s">
        <v>869</v>
      </c>
      <c r="L74" s="53" t="s">
        <v>869</v>
      </c>
      <c r="M74" s="53" t="s">
        <v>869</v>
      </c>
      <c r="N74" s="53" t="s">
        <v>869</v>
      </c>
      <c r="O74" s="53" t="s">
        <v>869</v>
      </c>
      <c r="P74" s="53" t="s">
        <v>869</v>
      </c>
      <c r="Q74" s="53" t="s">
        <v>869</v>
      </c>
      <c r="R74" s="53" t="s">
        <v>869</v>
      </c>
      <c r="S74" s="53" t="s">
        <v>869</v>
      </c>
      <c r="T74" s="53" t="s">
        <v>869</v>
      </c>
      <c r="U74" s="53" t="s">
        <v>869</v>
      </c>
    </row>
    <row r="75" spans="1:21">
      <c r="K75" s="107"/>
      <c r="L75" s="107"/>
      <c r="M75" s="107"/>
      <c r="N75" s="107"/>
      <c r="O75" s="107"/>
    </row>
  </sheetData>
  <mergeCells count="20">
    <mergeCell ref="U13:U15"/>
    <mergeCell ref="E14:I14"/>
    <mergeCell ref="J14:O14"/>
    <mergeCell ref="A18:C18"/>
    <mergeCell ref="A13:A15"/>
    <mergeCell ref="B13:B15"/>
    <mergeCell ref="C13:C15"/>
    <mergeCell ref="D13:D15"/>
    <mergeCell ref="E13:O13"/>
    <mergeCell ref="P13:T14"/>
    <mergeCell ref="A3:U3"/>
    <mergeCell ref="A4:U4"/>
    <mergeCell ref="A5:U5"/>
    <mergeCell ref="A6:U6"/>
    <mergeCell ref="A7:U7"/>
    <mergeCell ref="A8:U8"/>
    <mergeCell ref="A9:U9"/>
    <mergeCell ref="A10:U10"/>
    <mergeCell ref="A11:U11"/>
    <mergeCell ref="A12:U1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3:BA74"/>
  <sheetViews>
    <sheetView topLeftCell="R10" workbookViewId="0">
      <selection activeCell="A9" sqref="A9:AS9"/>
    </sheetView>
  </sheetViews>
  <sheetFormatPr defaultRowHeight="15"/>
  <cols>
    <col min="1" max="1" width="15.5703125" style="25" customWidth="1"/>
    <col min="2" max="2" width="46.42578125" style="25" customWidth="1"/>
    <col min="3" max="3" width="18.85546875" style="25" customWidth="1"/>
    <col min="4" max="42" width="9.140625" style="25"/>
    <col min="43" max="43" width="10.5703125" style="25" customWidth="1"/>
    <col min="44" max="44" width="9.140625" style="25"/>
    <col min="45" max="45" width="11.5703125" style="25" customWidth="1"/>
    <col min="46" max="46" width="9.140625" style="25"/>
    <col min="47" max="47" width="10.5703125" style="25" customWidth="1"/>
    <col min="48" max="48" width="9.140625" style="25"/>
    <col min="49" max="49" width="11.7109375" style="25" customWidth="1"/>
    <col min="50" max="50" width="9.140625" style="25"/>
    <col min="51" max="51" width="12.28515625" style="25" customWidth="1"/>
    <col min="52" max="52" width="15.42578125" style="25" customWidth="1"/>
    <col min="53" max="53" width="20.7109375" style="25" customWidth="1"/>
    <col min="54" max="16384" width="9.140625" style="25"/>
  </cols>
  <sheetData>
    <row r="3" spans="1:53" s="106" customFormat="1" ht="16.5">
      <c r="A3" s="148" t="s">
        <v>62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</row>
    <row r="4" spans="1:53" s="106" customFormat="1" ht="16.5">
      <c r="A4" s="148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</row>
    <row r="5" spans="1:53" s="106" customFormat="1" ht="16.5">
      <c r="A5" s="148" t="s">
        <v>23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</row>
    <row r="6" spans="1:53" s="106" customFormat="1" ht="16.5">
      <c r="A6" s="147" t="s">
        <v>63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</row>
    <row r="7" spans="1:53" s="106" customFormat="1" ht="16.5">
      <c r="A7" s="147" t="s">
        <v>853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</row>
    <row r="8" spans="1:53" s="106" customFormat="1" ht="16.5">
      <c r="A8" s="147" t="s">
        <v>846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</row>
    <row r="9" spans="1:53" s="106" customFormat="1" ht="16.5">
      <c r="A9" s="147" t="s">
        <v>4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</row>
    <row r="10" spans="1:53" s="106" customFormat="1" ht="16.5">
      <c r="A10" s="147" t="s">
        <v>854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53" s="106" customFormat="1" ht="16.5">
      <c r="A11" s="147" t="s">
        <v>855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</row>
    <row r="12" spans="1:53" s="106" customFormat="1" ht="16.5">
      <c r="A12" s="147" t="s">
        <v>5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53" s="47" customFormat="1" ht="15" customHeight="1">
      <c r="A13" s="130" t="s">
        <v>6</v>
      </c>
      <c r="B13" s="130" t="s">
        <v>7</v>
      </c>
      <c r="C13" s="130" t="s">
        <v>8</v>
      </c>
      <c r="D13" s="130" t="s">
        <v>914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</row>
    <row r="14" spans="1:53" s="47" customFormat="1" ht="96" customHeight="1">
      <c r="A14" s="130"/>
      <c r="B14" s="130"/>
      <c r="C14" s="130"/>
      <c r="D14" s="130" t="s">
        <v>64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 t="s">
        <v>65</v>
      </c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 t="s">
        <v>66</v>
      </c>
      <c r="AG14" s="130"/>
      <c r="AH14" s="130"/>
      <c r="AI14" s="130"/>
      <c r="AJ14" s="130"/>
      <c r="AK14" s="130"/>
      <c r="AL14" s="130" t="s">
        <v>67</v>
      </c>
      <c r="AM14" s="130"/>
      <c r="AN14" s="130"/>
      <c r="AO14" s="130"/>
      <c r="AP14" s="130" t="s">
        <v>68</v>
      </c>
      <c r="AQ14" s="130"/>
      <c r="AR14" s="130"/>
      <c r="AS14" s="130"/>
      <c r="AT14" s="130"/>
      <c r="AU14" s="130"/>
      <c r="AV14" s="130" t="s">
        <v>69</v>
      </c>
      <c r="AW14" s="130"/>
      <c r="AX14" s="130"/>
      <c r="AY14" s="130"/>
      <c r="AZ14" s="130" t="s">
        <v>70</v>
      </c>
      <c r="BA14" s="130"/>
    </row>
    <row r="15" spans="1:53" s="47" customFormat="1" ht="205.5" customHeight="1">
      <c r="A15" s="130"/>
      <c r="B15" s="130"/>
      <c r="C15" s="130"/>
      <c r="D15" s="149" t="s">
        <v>872</v>
      </c>
      <c r="E15" s="150"/>
      <c r="F15" s="149" t="s">
        <v>873</v>
      </c>
      <c r="G15" s="150"/>
      <c r="H15" s="149" t="s">
        <v>874</v>
      </c>
      <c r="I15" s="150"/>
      <c r="J15" s="149" t="s">
        <v>875</v>
      </c>
      <c r="K15" s="150"/>
      <c r="L15" s="149" t="s">
        <v>876</v>
      </c>
      <c r="M15" s="150"/>
      <c r="N15" s="149" t="s">
        <v>877</v>
      </c>
      <c r="O15" s="150"/>
      <c r="P15" s="149" t="s">
        <v>878</v>
      </c>
      <c r="Q15" s="150"/>
      <c r="R15" s="149" t="s">
        <v>879</v>
      </c>
      <c r="S15" s="150"/>
      <c r="T15" s="152" t="s">
        <v>880</v>
      </c>
      <c r="U15" s="153"/>
      <c r="V15" s="152" t="s">
        <v>881</v>
      </c>
      <c r="W15" s="153"/>
      <c r="X15" s="152" t="s">
        <v>882</v>
      </c>
      <c r="Y15" s="153"/>
      <c r="Z15" s="152" t="s">
        <v>883</v>
      </c>
      <c r="AA15" s="153"/>
      <c r="AB15" s="152" t="s">
        <v>884</v>
      </c>
      <c r="AC15" s="153"/>
      <c r="AD15" s="152" t="s">
        <v>885</v>
      </c>
      <c r="AE15" s="153"/>
      <c r="AF15" s="152" t="s">
        <v>886</v>
      </c>
      <c r="AG15" s="153"/>
      <c r="AH15" s="152" t="s">
        <v>887</v>
      </c>
      <c r="AI15" s="153"/>
      <c r="AJ15" s="154" t="s">
        <v>888</v>
      </c>
      <c r="AK15" s="155"/>
      <c r="AL15" s="151" t="s">
        <v>889</v>
      </c>
      <c r="AM15" s="151"/>
      <c r="AN15" s="151" t="s">
        <v>890</v>
      </c>
      <c r="AO15" s="151"/>
      <c r="AP15" s="151" t="s">
        <v>891</v>
      </c>
      <c r="AQ15" s="151"/>
      <c r="AR15" s="151" t="s">
        <v>892</v>
      </c>
      <c r="AS15" s="151"/>
      <c r="AT15" s="151" t="s">
        <v>893</v>
      </c>
      <c r="AU15" s="151"/>
      <c r="AV15" s="152" t="s">
        <v>894</v>
      </c>
      <c r="AW15" s="153"/>
      <c r="AX15" s="151" t="s">
        <v>895</v>
      </c>
      <c r="AY15" s="151"/>
      <c r="AZ15" s="151" t="s">
        <v>896</v>
      </c>
      <c r="BA15" s="151"/>
    </row>
    <row r="16" spans="1:53" s="47" customFormat="1" ht="31.5" customHeight="1">
      <c r="A16" s="130"/>
      <c r="B16" s="130"/>
      <c r="C16" s="130"/>
      <c r="D16" s="84" t="s">
        <v>12</v>
      </c>
      <c r="E16" s="84" t="s">
        <v>13</v>
      </c>
      <c r="F16" s="84" t="s">
        <v>12</v>
      </c>
      <c r="G16" s="84" t="s">
        <v>13</v>
      </c>
      <c r="H16" s="84" t="s">
        <v>12</v>
      </c>
      <c r="I16" s="84" t="s">
        <v>13</v>
      </c>
      <c r="J16" s="84" t="s">
        <v>12</v>
      </c>
      <c r="K16" s="84" t="s">
        <v>13</v>
      </c>
      <c r="L16" s="84" t="s">
        <v>12</v>
      </c>
      <c r="M16" s="84" t="s">
        <v>13</v>
      </c>
      <c r="N16" s="84" t="s">
        <v>12</v>
      </c>
      <c r="O16" s="84" t="s">
        <v>13</v>
      </c>
      <c r="P16" s="84" t="s">
        <v>12</v>
      </c>
      <c r="Q16" s="84" t="s">
        <v>13</v>
      </c>
      <c r="R16" s="84" t="s">
        <v>12</v>
      </c>
      <c r="S16" s="84" t="s">
        <v>13</v>
      </c>
      <c r="T16" s="84" t="s">
        <v>12</v>
      </c>
      <c r="U16" s="84" t="s">
        <v>13</v>
      </c>
      <c r="V16" s="84" t="s">
        <v>12</v>
      </c>
      <c r="W16" s="84" t="s">
        <v>13</v>
      </c>
      <c r="X16" s="84" t="s">
        <v>12</v>
      </c>
      <c r="Y16" s="84" t="s">
        <v>13</v>
      </c>
      <c r="Z16" s="84" t="s">
        <v>12</v>
      </c>
      <c r="AA16" s="84" t="s">
        <v>13</v>
      </c>
      <c r="AB16" s="84" t="s">
        <v>12</v>
      </c>
      <c r="AC16" s="84" t="s">
        <v>13</v>
      </c>
      <c r="AD16" s="84" t="s">
        <v>12</v>
      </c>
      <c r="AE16" s="84" t="s">
        <v>13</v>
      </c>
      <c r="AF16" s="84" t="s">
        <v>12</v>
      </c>
      <c r="AG16" s="84" t="s">
        <v>13</v>
      </c>
      <c r="AH16" s="84" t="s">
        <v>12</v>
      </c>
      <c r="AI16" s="84" t="s">
        <v>13</v>
      </c>
      <c r="AJ16" s="84" t="s">
        <v>12</v>
      </c>
      <c r="AK16" s="84" t="s">
        <v>13</v>
      </c>
      <c r="AL16" s="84" t="s">
        <v>12</v>
      </c>
      <c r="AM16" s="84" t="s">
        <v>13</v>
      </c>
      <c r="AN16" s="84" t="s">
        <v>12</v>
      </c>
      <c r="AO16" s="84" t="s">
        <v>13</v>
      </c>
      <c r="AP16" s="84" t="s">
        <v>12</v>
      </c>
      <c r="AQ16" s="84" t="s">
        <v>13</v>
      </c>
      <c r="AR16" s="84" t="s">
        <v>12</v>
      </c>
      <c r="AS16" s="84" t="s">
        <v>13</v>
      </c>
      <c r="AT16" s="84" t="s">
        <v>12</v>
      </c>
      <c r="AU16" s="84" t="s">
        <v>13</v>
      </c>
      <c r="AV16" s="84" t="s">
        <v>12</v>
      </c>
      <c r="AW16" s="84" t="s">
        <v>13</v>
      </c>
      <c r="AX16" s="84" t="s">
        <v>12</v>
      </c>
      <c r="AY16" s="84" t="s">
        <v>13</v>
      </c>
      <c r="AZ16" s="84" t="s">
        <v>12</v>
      </c>
      <c r="BA16" s="84" t="s">
        <v>13</v>
      </c>
    </row>
    <row r="17" spans="1:53" s="87" customFormat="1">
      <c r="A17" s="28">
        <v>1</v>
      </c>
      <c r="B17" s="28">
        <v>2</v>
      </c>
      <c r="C17" s="28">
        <v>3</v>
      </c>
      <c r="D17" s="28" t="s">
        <v>71</v>
      </c>
      <c r="E17" s="28" t="s">
        <v>72</v>
      </c>
      <c r="F17" s="28" t="s">
        <v>73</v>
      </c>
      <c r="G17" s="28" t="s">
        <v>74</v>
      </c>
      <c r="H17" s="28" t="s">
        <v>897</v>
      </c>
      <c r="I17" s="28" t="s">
        <v>898</v>
      </c>
      <c r="J17" s="28" t="s">
        <v>899</v>
      </c>
      <c r="K17" s="28" t="s">
        <v>900</v>
      </c>
      <c r="L17" s="28" t="s">
        <v>901</v>
      </c>
      <c r="M17" s="28" t="s">
        <v>902</v>
      </c>
      <c r="N17" s="28" t="s">
        <v>903</v>
      </c>
      <c r="O17" s="28" t="s">
        <v>904</v>
      </c>
      <c r="P17" s="28" t="s">
        <v>905</v>
      </c>
      <c r="Q17" s="28" t="s">
        <v>906</v>
      </c>
      <c r="R17" s="28" t="s">
        <v>907</v>
      </c>
      <c r="S17" s="28" t="s">
        <v>908</v>
      </c>
      <c r="T17" s="28" t="s">
        <v>75</v>
      </c>
      <c r="U17" s="28" t="s">
        <v>76</v>
      </c>
      <c r="V17" s="28" t="s">
        <v>77</v>
      </c>
      <c r="W17" s="28" t="s">
        <v>78</v>
      </c>
      <c r="X17" s="28" t="s">
        <v>256</v>
      </c>
      <c r="Y17" s="28" t="s">
        <v>257</v>
      </c>
      <c r="Z17" s="28" t="s">
        <v>258</v>
      </c>
      <c r="AA17" s="28" t="s">
        <v>259</v>
      </c>
      <c r="AB17" s="28" t="s">
        <v>262</v>
      </c>
      <c r="AC17" s="28" t="s">
        <v>909</v>
      </c>
      <c r="AD17" s="28" t="s">
        <v>910</v>
      </c>
      <c r="AE17" s="28" t="s">
        <v>911</v>
      </c>
      <c r="AF17" s="28" t="s">
        <v>79</v>
      </c>
      <c r="AG17" s="28" t="s">
        <v>80</v>
      </c>
      <c r="AH17" s="28" t="s">
        <v>81</v>
      </c>
      <c r="AI17" s="28" t="s">
        <v>82</v>
      </c>
      <c r="AJ17" s="28" t="s">
        <v>271</v>
      </c>
      <c r="AK17" s="28" t="s">
        <v>273</v>
      </c>
      <c r="AL17" s="28" t="s">
        <v>83</v>
      </c>
      <c r="AM17" s="28" t="s">
        <v>84</v>
      </c>
      <c r="AN17" s="28" t="s">
        <v>85</v>
      </c>
      <c r="AO17" s="28" t="s">
        <v>86</v>
      </c>
      <c r="AP17" s="28" t="s">
        <v>87</v>
      </c>
      <c r="AQ17" s="28" t="s">
        <v>88</v>
      </c>
      <c r="AR17" s="28" t="s">
        <v>89</v>
      </c>
      <c r="AS17" s="28" t="s">
        <v>90</v>
      </c>
      <c r="AT17" s="28" t="s">
        <v>912</v>
      </c>
      <c r="AU17" s="28" t="s">
        <v>913</v>
      </c>
      <c r="AV17" s="28" t="s">
        <v>91</v>
      </c>
      <c r="AW17" s="28" t="s">
        <v>92</v>
      </c>
      <c r="AX17" s="28" t="s">
        <v>93</v>
      </c>
      <c r="AY17" s="28" t="s">
        <v>94</v>
      </c>
      <c r="AZ17" s="28" t="s">
        <v>95</v>
      </c>
      <c r="BA17" s="28" t="s">
        <v>96</v>
      </c>
    </row>
    <row r="18" spans="1:53" s="89" customFormat="1" ht="14.25">
      <c r="A18" s="122" t="s">
        <v>33</v>
      </c>
      <c r="B18" s="122"/>
      <c r="C18" s="122"/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f>T19+T20+T21+T22+T23+T24</f>
        <v>0.1</v>
      </c>
      <c r="U18" s="57">
        <f>U19+U20+U21+U22+U23+U24</f>
        <v>0.1</v>
      </c>
      <c r="V18" s="57">
        <v>0</v>
      </c>
      <c r="W18" s="57">
        <v>0</v>
      </c>
      <c r="X18" s="57">
        <f>X19+X20+X21+X22+X23+X24</f>
        <v>1.1000000000000001</v>
      </c>
      <c r="Y18" s="57">
        <f>Y19+Y20+Y21+Y22+Y23+Y24</f>
        <v>1.1000000000000001</v>
      </c>
      <c r="Z18" s="57">
        <v>0</v>
      </c>
      <c r="AA18" s="57">
        <v>0</v>
      </c>
      <c r="AB18" s="57">
        <v>0</v>
      </c>
      <c r="AC18" s="57">
        <v>0</v>
      </c>
      <c r="AD18" s="57">
        <f>AD19+AD20+AD21+AD22+AD23+AD24</f>
        <v>1.4999999999999999E-2</v>
      </c>
      <c r="AE18" s="57">
        <f>AE19+AE20+AE21+AE22+AE23+AE24</f>
        <v>1.3668077682168898E-2</v>
      </c>
      <c r="AF18" s="57">
        <f>AF19+AF20+AF21+AF22+AF23+AF24</f>
        <v>-7.0000000000000001E-3</v>
      </c>
      <c r="AG18" s="57">
        <f t="shared" ref="AG18:AI18" si="0">AG19+AG20+AG21+AG22+AG23+AG24</f>
        <v>-6.0000000000000001E-3</v>
      </c>
      <c r="AH18" s="57">
        <f t="shared" si="0"/>
        <v>-3.0000000000000001E-3</v>
      </c>
      <c r="AI18" s="57">
        <f t="shared" si="0"/>
        <v>-2E-3</v>
      </c>
      <c r="AJ18" s="88">
        <v>0</v>
      </c>
      <c r="AK18" s="88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f>AP19+AP20+AP21+AP22+AP23+AP24</f>
        <v>3.55</v>
      </c>
      <c r="AQ18" s="57">
        <f>AQ19+AQ20+AQ21+AQ22+AQ23+AQ24</f>
        <v>2.5103686500000002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</row>
    <row r="19" spans="1:53" s="89" customFormat="1" ht="14.25">
      <c r="A19" s="54" t="s">
        <v>767</v>
      </c>
      <c r="B19" s="55" t="s">
        <v>768</v>
      </c>
      <c r="C19" s="56" t="s">
        <v>769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88">
        <v>0</v>
      </c>
      <c r="AK19" s="88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</row>
    <row r="20" spans="1:53" s="90" customFormat="1" ht="28.5">
      <c r="A20" s="54" t="s">
        <v>770</v>
      </c>
      <c r="B20" s="55" t="s">
        <v>771</v>
      </c>
      <c r="C20" s="56" t="s">
        <v>769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f>T25</f>
        <v>0.1</v>
      </c>
      <c r="U20" s="57">
        <f>U25</f>
        <v>0.1</v>
      </c>
      <c r="V20" s="57">
        <v>0</v>
      </c>
      <c r="W20" s="57">
        <v>0</v>
      </c>
      <c r="X20" s="57">
        <f>X25</f>
        <v>1.1000000000000001</v>
      </c>
      <c r="Y20" s="57">
        <f>Y25</f>
        <v>1.1000000000000001</v>
      </c>
      <c r="Z20" s="57">
        <v>0</v>
      </c>
      <c r="AA20" s="57">
        <v>0</v>
      </c>
      <c r="AB20" s="57">
        <v>0</v>
      </c>
      <c r="AC20" s="57">
        <v>0</v>
      </c>
      <c r="AD20" s="57">
        <f>AD25</f>
        <v>1.4999999999999999E-2</v>
      </c>
      <c r="AE20" s="57">
        <f>AE25</f>
        <v>1.3668077682168898E-2</v>
      </c>
      <c r="AF20" s="57">
        <f>AF25</f>
        <v>-7.0000000000000001E-3</v>
      </c>
      <c r="AG20" s="57">
        <f t="shared" ref="AG20:AI20" si="1">AG25</f>
        <v>-6.0000000000000001E-3</v>
      </c>
      <c r="AH20" s="57">
        <f t="shared" si="1"/>
        <v>-3.0000000000000001E-3</v>
      </c>
      <c r="AI20" s="57">
        <f t="shared" si="1"/>
        <v>-2E-3</v>
      </c>
      <c r="AJ20" s="88">
        <v>0</v>
      </c>
      <c r="AK20" s="88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f>AP46</f>
        <v>2.96</v>
      </c>
      <c r="AQ20" s="57">
        <f>AQ46</f>
        <v>2.0323621100000002</v>
      </c>
      <c r="AR20" s="57">
        <v>0</v>
      </c>
      <c r="AS20" s="57">
        <v>0</v>
      </c>
      <c r="AT20" s="57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  <c r="AZ20" s="57">
        <v>0</v>
      </c>
      <c r="BA20" s="57">
        <v>0</v>
      </c>
    </row>
    <row r="21" spans="1:53" s="90" customFormat="1" ht="57">
      <c r="A21" s="54" t="s">
        <v>772</v>
      </c>
      <c r="B21" s="55" t="s">
        <v>773</v>
      </c>
      <c r="C21" s="56" t="s">
        <v>769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88">
        <v>0</v>
      </c>
      <c r="AK21" s="88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57">
        <v>0</v>
      </c>
      <c r="BA21" s="57">
        <v>0</v>
      </c>
    </row>
    <row r="22" spans="1:53" s="90" customFormat="1" ht="28.5">
      <c r="A22" s="54" t="s">
        <v>774</v>
      </c>
      <c r="B22" s="55" t="s">
        <v>775</v>
      </c>
      <c r="C22" s="56" t="s">
        <v>769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88">
        <v>0</v>
      </c>
      <c r="AK22" s="88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f>AP71</f>
        <v>0.59</v>
      </c>
      <c r="AQ22" s="57">
        <f>AQ71</f>
        <v>0.47800653999999998</v>
      </c>
      <c r="AR22" s="57">
        <v>0</v>
      </c>
      <c r="AS22" s="57">
        <v>0</v>
      </c>
      <c r="AT22" s="57">
        <v>0</v>
      </c>
      <c r="AU22" s="57">
        <v>0</v>
      </c>
      <c r="AV22" s="57">
        <v>0</v>
      </c>
      <c r="AW22" s="57">
        <v>0</v>
      </c>
      <c r="AX22" s="57">
        <v>0</v>
      </c>
      <c r="AY22" s="57">
        <v>0</v>
      </c>
      <c r="AZ22" s="57">
        <v>0</v>
      </c>
      <c r="BA22" s="57">
        <v>0</v>
      </c>
    </row>
    <row r="23" spans="1:53" s="90" customFormat="1" ht="42.75">
      <c r="A23" s="54" t="s">
        <v>776</v>
      </c>
      <c r="B23" s="55" t="s">
        <v>777</v>
      </c>
      <c r="C23" s="56" t="s">
        <v>769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88">
        <v>0</v>
      </c>
      <c r="AK23" s="88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</row>
    <row r="24" spans="1:53" s="90" customFormat="1">
      <c r="A24" s="54" t="s">
        <v>778</v>
      </c>
      <c r="B24" s="55" t="s">
        <v>779</v>
      </c>
      <c r="C24" s="56" t="s">
        <v>769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88">
        <v>0</v>
      </c>
      <c r="AK24" s="88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</row>
    <row r="25" spans="1:53" s="90" customFormat="1">
      <c r="A25" s="58" t="s">
        <v>780</v>
      </c>
      <c r="B25" s="59" t="s">
        <v>781</v>
      </c>
      <c r="C25" s="60" t="s">
        <v>769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f>T46</f>
        <v>0.1</v>
      </c>
      <c r="U25" s="57">
        <f>U46</f>
        <v>0.1</v>
      </c>
      <c r="V25" s="57">
        <v>0</v>
      </c>
      <c r="W25" s="57">
        <v>0</v>
      </c>
      <c r="X25" s="57">
        <f>X46</f>
        <v>1.1000000000000001</v>
      </c>
      <c r="Y25" s="57">
        <f>Y46</f>
        <v>1.1000000000000001</v>
      </c>
      <c r="Z25" s="57">
        <v>0</v>
      </c>
      <c r="AA25" s="57">
        <v>0</v>
      </c>
      <c r="AB25" s="57">
        <v>0</v>
      </c>
      <c r="AC25" s="57">
        <v>0</v>
      </c>
      <c r="AD25" s="57">
        <f>AD46</f>
        <v>1.4999999999999999E-2</v>
      </c>
      <c r="AE25" s="57">
        <f>AE46</f>
        <v>1.3668077682168898E-2</v>
      </c>
      <c r="AF25" s="57">
        <f>AF46</f>
        <v>-7.0000000000000001E-3</v>
      </c>
      <c r="AG25" s="57">
        <f t="shared" ref="AG25:AI25" si="2">AG46</f>
        <v>-6.0000000000000001E-3</v>
      </c>
      <c r="AH25" s="57">
        <f t="shared" si="2"/>
        <v>-3.0000000000000001E-3</v>
      </c>
      <c r="AI25" s="57">
        <f t="shared" si="2"/>
        <v>-2E-3</v>
      </c>
      <c r="AJ25" s="88">
        <v>0</v>
      </c>
      <c r="AK25" s="88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f>AP46+AP71</f>
        <v>3.55</v>
      </c>
      <c r="AQ25" s="57">
        <f>AQ46+AQ71</f>
        <v>2.5103686500000002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</row>
    <row r="26" spans="1:53" s="90" customFormat="1" ht="28.5">
      <c r="A26" s="61" t="s">
        <v>119</v>
      </c>
      <c r="B26" s="62" t="s">
        <v>782</v>
      </c>
      <c r="C26" s="63" t="s">
        <v>769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88">
        <v>0</v>
      </c>
      <c r="AK26" s="88">
        <v>0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57">
        <v>0</v>
      </c>
      <c r="AW26" s="57">
        <v>0</v>
      </c>
      <c r="AX26" s="57">
        <v>0</v>
      </c>
      <c r="AY26" s="57">
        <v>0</v>
      </c>
      <c r="AZ26" s="57">
        <v>0</v>
      </c>
      <c r="BA26" s="57">
        <v>0</v>
      </c>
    </row>
    <row r="27" spans="1:53" s="90" customFormat="1" ht="42.75">
      <c r="A27" s="61" t="s">
        <v>500</v>
      </c>
      <c r="B27" s="62" t="s">
        <v>783</v>
      </c>
      <c r="C27" s="63" t="s">
        <v>769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88">
        <v>0</v>
      </c>
      <c r="AK27" s="88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57">
        <v>0</v>
      </c>
      <c r="AW27" s="57">
        <v>0</v>
      </c>
      <c r="AX27" s="57">
        <v>0</v>
      </c>
      <c r="AY27" s="57">
        <v>0</v>
      </c>
      <c r="AZ27" s="57">
        <v>0</v>
      </c>
      <c r="BA27" s="57">
        <v>0</v>
      </c>
    </row>
    <row r="28" spans="1:53" s="90" customFormat="1" ht="71.25">
      <c r="A28" s="64" t="s">
        <v>502</v>
      </c>
      <c r="B28" s="65" t="s">
        <v>784</v>
      </c>
      <c r="C28" s="66" t="s">
        <v>769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88">
        <v>0</v>
      </c>
      <c r="AK28" s="88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</row>
    <row r="29" spans="1:53" s="90" customFormat="1" ht="71.25">
      <c r="A29" s="64" t="s">
        <v>507</v>
      </c>
      <c r="B29" s="65" t="s">
        <v>785</v>
      </c>
      <c r="C29" s="66" t="s">
        <v>769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88">
        <v>0</v>
      </c>
      <c r="AK29" s="88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  <c r="AZ29" s="57">
        <v>0</v>
      </c>
      <c r="BA29" s="57">
        <v>0</v>
      </c>
    </row>
    <row r="30" spans="1:53" s="90" customFormat="1" ht="57">
      <c r="A30" s="61" t="s">
        <v>509</v>
      </c>
      <c r="B30" s="62" t="s">
        <v>786</v>
      </c>
      <c r="C30" s="63" t="s">
        <v>769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88">
        <v>0</v>
      </c>
      <c r="AK30" s="88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</row>
    <row r="31" spans="1:53" s="90" customFormat="1" ht="42.75">
      <c r="A31" s="61" t="s">
        <v>122</v>
      </c>
      <c r="B31" s="62" t="s">
        <v>787</v>
      </c>
      <c r="C31" s="63" t="s">
        <v>769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88">
        <v>0</v>
      </c>
      <c r="AK31" s="88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</row>
    <row r="32" spans="1:53" s="90" customFormat="1" ht="71.25">
      <c r="A32" s="61" t="s">
        <v>530</v>
      </c>
      <c r="B32" s="62" t="s">
        <v>788</v>
      </c>
      <c r="C32" s="63" t="s">
        <v>769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88">
        <v>0</v>
      </c>
      <c r="AK32" s="88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</row>
    <row r="33" spans="1:53" s="90" customFormat="1" ht="42.75">
      <c r="A33" s="61" t="s">
        <v>531</v>
      </c>
      <c r="B33" s="62" t="s">
        <v>789</v>
      </c>
      <c r="C33" s="63" t="s">
        <v>769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88">
        <v>0</v>
      </c>
      <c r="AK33" s="88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57">
        <v>0</v>
      </c>
      <c r="AS33" s="57">
        <v>0</v>
      </c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0</v>
      </c>
      <c r="AZ33" s="57">
        <v>0</v>
      </c>
      <c r="BA33" s="57">
        <v>0</v>
      </c>
    </row>
    <row r="34" spans="1:53" s="90" customFormat="1" ht="42.75">
      <c r="A34" s="61" t="s">
        <v>124</v>
      </c>
      <c r="B34" s="62" t="s">
        <v>790</v>
      </c>
      <c r="C34" s="63" t="s">
        <v>769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88">
        <v>0</v>
      </c>
      <c r="AK34" s="88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</row>
    <row r="35" spans="1:53" s="90" customFormat="1" ht="28.5">
      <c r="A35" s="61" t="s">
        <v>791</v>
      </c>
      <c r="B35" s="62" t="s">
        <v>792</v>
      </c>
      <c r="C35" s="63" t="s">
        <v>769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88">
        <v>0</v>
      </c>
      <c r="AK35" s="88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</row>
    <row r="36" spans="1:53" s="90" customFormat="1" ht="99.75">
      <c r="A36" s="61" t="s">
        <v>791</v>
      </c>
      <c r="B36" s="62" t="s">
        <v>793</v>
      </c>
      <c r="C36" s="63" t="s">
        <v>769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88">
        <v>0</v>
      </c>
      <c r="AK36" s="88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</row>
    <row r="37" spans="1:53" s="90" customFormat="1" ht="85.5">
      <c r="A37" s="61" t="s">
        <v>791</v>
      </c>
      <c r="B37" s="62" t="s">
        <v>794</v>
      </c>
      <c r="C37" s="63" t="s">
        <v>769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88">
        <v>0</v>
      </c>
      <c r="AK37" s="88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</row>
    <row r="38" spans="1:53" s="90" customFormat="1" ht="85.5">
      <c r="A38" s="61" t="s">
        <v>791</v>
      </c>
      <c r="B38" s="62" t="s">
        <v>795</v>
      </c>
      <c r="C38" s="63" t="s">
        <v>769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88">
        <v>0</v>
      </c>
      <c r="AK38" s="88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</row>
    <row r="39" spans="1:53" s="90" customFormat="1" ht="28.5">
      <c r="A39" s="61" t="s">
        <v>796</v>
      </c>
      <c r="B39" s="62" t="s">
        <v>792</v>
      </c>
      <c r="C39" s="63" t="s">
        <v>769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88">
        <v>0</v>
      </c>
      <c r="AK39" s="88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57">
        <v>0</v>
      </c>
      <c r="AW39" s="57">
        <v>0</v>
      </c>
      <c r="AX39" s="57">
        <v>0</v>
      </c>
      <c r="AY39" s="57">
        <v>0</v>
      </c>
      <c r="AZ39" s="57">
        <v>0</v>
      </c>
      <c r="BA39" s="57">
        <v>0</v>
      </c>
    </row>
    <row r="40" spans="1:53" s="90" customFormat="1" ht="99.75">
      <c r="A40" s="61" t="s">
        <v>796</v>
      </c>
      <c r="B40" s="62" t="s">
        <v>793</v>
      </c>
      <c r="C40" s="63" t="s">
        <v>769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88">
        <v>0</v>
      </c>
      <c r="AK40" s="88">
        <v>0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S40" s="57">
        <v>0</v>
      </c>
      <c r="AT40" s="57">
        <v>0</v>
      </c>
      <c r="AU40" s="57">
        <v>0</v>
      </c>
      <c r="AV40" s="57">
        <v>0</v>
      </c>
      <c r="AW40" s="57">
        <v>0</v>
      </c>
      <c r="AX40" s="57">
        <v>0</v>
      </c>
      <c r="AY40" s="57">
        <v>0</v>
      </c>
      <c r="AZ40" s="57">
        <v>0</v>
      </c>
      <c r="BA40" s="57">
        <v>0</v>
      </c>
    </row>
    <row r="41" spans="1:53" s="90" customFormat="1" ht="85.5">
      <c r="A41" s="61" t="s">
        <v>796</v>
      </c>
      <c r="B41" s="62" t="s">
        <v>794</v>
      </c>
      <c r="C41" s="63" t="s">
        <v>769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88">
        <v>0</v>
      </c>
      <c r="AK41" s="88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57">
        <v>0</v>
      </c>
      <c r="AW41" s="57">
        <v>0</v>
      </c>
      <c r="AX41" s="57">
        <v>0</v>
      </c>
      <c r="AY41" s="57">
        <v>0</v>
      </c>
      <c r="AZ41" s="57">
        <v>0</v>
      </c>
      <c r="BA41" s="57">
        <v>0</v>
      </c>
    </row>
    <row r="42" spans="1:53" s="90" customFormat="1" ht="85.5">
      <c r="A42" s="61" t="s">
        <v>796</v>
      </c>
      <c r="B42" s="62" t="s">
        <v>797</v>
      </c>
      <c r="C42" s="63" t="s">
        <v>769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88">
        <v>0</v>
      </c>
      <c r="AK42" s="88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57">
        <v>0</v>
      </c>
      <c r="AW42" s="57">
        <v>0</v>
      </c>
      <c r="AX42" s="57">
        <v>0</v>
      </c>
      <c r="AY42" s="57">
        <v>0</v>
      </c>
      <c r="AZ42" s="57">
        <v>0</v>
      </c>
      <c r="BA42" s="57">
        <v>0</v>
      </c>
    </row>
    <row r="43" spans="1:53" s="90" customFormat="1" ht="85.5">
      <c r="A43" s="61" t="s">
        <v>798</v>
      </c>
      <c r="B43" s="62" t="s">
        <v>799</v>
      </c>
      <c r="C43" s="63" t="s">
        <v>769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88">
        <v>0</v>
      </c>
      <c r="AK43" s="88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7">
        <v>0</v>
      </c>
      <c r="BA43" s="57">
        <v>0</v>
      </c>
    </row>
    <row r="44" spans="1:53" s="90" customFormat="1" ht="71.25">
      <c r="A44" s="61" t="s">
        <v>800</v>
      </c>
      <c r="B44" s="62" t="s">
        <v>801</v>
      </c>
      <c r="C44" s="63" t="s">
        <v>769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88">
        <v>0</v>
      </c>
      <c r="AK44" s="88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0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57">
        <v>0</v>
      </c>
      <c r="BA44" s="57">
        <v>0</v>
      </c>
    </row>
    <row r="45" spans="1:53" s="90" customFormat="1" ht="71.25">
      <c r="A45" s="61" t="s">
        <v>802</v>
      </c>
      <c r="B45" s="62" t="s">
        <v>803</v>
      </c>
      <c r="C45" s="63" t="s">
        <v>769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v>0</v>
      </c>
      <c r="AI45" s="57">
        <v>0</v>
      </c>
      <c r="AJ45" s="88">
        <v>0</v>
      </c>
      <c r="AK45" s="88">
        <v>0</v>
      </c>
      <c r="AL45" s="57">
        <v>0</v>
      </c>
      <c r="AM45" s="57">
        <v>0</v>
      </c>
      <c r="AN45" s="57">
        <v>0</v>
      </c>
      <c r="AO45" s="57">
        <v>0</v>
      </c>
      <c r="AP45" s="57">
        <v>0</v>
      </c>
      <c r="AQ45" s="57">
        <v>0</v>
      </c>
      <c r="AR45" s="57">
        <v>0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57">
        <v>0</v>
      </c>
      <c r="BA45" s="57">
        <v>0</v>
      </c>
    </row>
    <row r="46" spans="1:53" s="90" customFormat="1" ht="42.75">
      <c r="A46" s="61" t="s">
        <v>126</v>
      </c>
      <c r="B46" s="62" t="s">
        <v>804</v>
      </c>
      <c r="C46" s="63" t="s">
        <v>769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f t="shared" ref="T46:U48" si="3">T47</f>
        <v>0.1</v>
      </c>
      <c r="U46" s="57">
        <f t="shared" si="3"/>
        <v>0.1</v>
      </c>
      <c r="V46" s="57">
        <v>0</v>
      </c>
      <c r="W46" s="57">
        <v>0</v>
      </c>
      <c r="X46" s="57">
        <f>X51</f>
        <v>1.1000000000000001</v>
      </c>
      <c r="Y46" s="57">
        <f>Y51</f>
        <v>1.1000000000000001</v>
      </c>
      <c r="Z46" s="57">
        <v>0</v>
      </c>
      <c r="AA46" s="57">
        <v>0</v>
      </c>
      <c r="AB46" s="57">
        <v>0</v>
      </c>
      <c r="AC46" s="57">
        <v>0</v>
      </c>
      <c r="AD46" s="57">
        <f>AD55</f>
        <v>1.4999999999999999E-2</v>
      </c>
      <c r="AE46" s="57">
        <f>AE55</f>
        <v>1.3668077682168898E-2</v>
      </c>
      <c r="AF46" s="57">
        <f>AF51</f>
        <v>-7.0000000000000001E-3</v>
      </c>
      <c r="AG46" s="57">
        <f t="shared" ref="AG46:AI46" si="4">AG51</f>
        <v>-6.0000000000000001E-3</v>
      </c>
      <c r="AH46" s="57">
        <f t="shared" si="4"/>
        <v>-3.0000000000000001E-3</v>
      </c>
      <c r="AI46" s="57">
        <f t="shared" si="4"/>
        <v>-2E-3</v>
      </c>
      <c r="AJ46" s="88">
        <v>0</v>
      </c>
      <c r="AK46" s="88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f>AP47+AP51+AP55</f>
        <v>2.96</v>
      </c>
      <c r="AQ46" s="57">
        <f>AQ47+AQ51+AQ55</f>
        <v>2.0323621100000002</v>
      </c>
      <c r="AR46" s="57">
        <v>0</v>
      </c>
      <c r="AS46" s="57">
        <v>0</v>
      </c>
      <c r="AT46" s="57">
        <v>0</v>
      </c>
      <c r="AU46" s="57">
        <v>0</v>
      </c>
      <c r="AV46" s="57">
        <v>0</v>
      </c>
      <c r="AW46" s="57">
        <v>0</v>
      </c>
      <c r="AX46" s="57">
        <v>0</v>
      </c>
      <c r="AY46" s="57">
        <v>0</v>
      </c>
      <c r="AZ46" s="57">
        <v>0</v>
      </c>
      <c r="BA46" s="57">
        <v>0</v>
      </c>
    </row>
    <row r="47" spans="1:53" s="90" customFormat="1" ht="71.25">
      <c r="A47" s="61" t="s">
        <v>535</v>
      </c>
      <c r="B47" s="62" t="s">
        <v>805</v>
      </c>
      <c r="C47" s="63" t="s">
        <v>769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f t="shared" si="3"/>
        <v>0.1</v>
      </c>
      <c r="U47" s="57">
        <f t="shared" si="3"/>
        <v>0.1</v>
      </c>
      <c r="V47" s="57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88">
        <v>0</v>
      </c>
      <c r="AK47" s="88">
        <v>0</v>
      </c>
      <c r="AL47" s="57">
        <v>0</v>
      </c>
      <c r="AM47" s="57">
        <v>0</v>
      </c>
      <c r="AN47" s="57">
        <v>0</v>
      </c>
      <c r="AO47" s="57">
        <v>0</v>
      </c>
      <c r="AP47" s="57">
        <f>AP48</f>
        <v>0.42</v>
      </c>
      <c r="AQ47" s="57">
        <f>AQ48</f>
        <v>0.48592602000000001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7">
        <v>0</v>
      </c>
      <c r="BA47" s="57">
        <v>0</v>
      </c>
    </row>
    <row r="48" spans="1:53" s="90" customFormat="1" ht="28.5">
      <c r="A48" s="61" t="s">
        <v>537</v>
      </c>
      <c r="B48" s="62" t="s">
        <v>806</v>
      </c>
      <c r="C48" s="63" t="s">
        <v>769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f t="shared" si="3"/>
        <v>0.1</v>
      </c>
      <c r="U48" s="57">
        <f t="shared" si="3"/>
        <v>0.1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88">
        <v>0</v>
      </c>
      <c r="AK48" s="88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f>AP49</f>
        <v>0.42</v>
      </c>
      <c r="AQ48" s="57">
        <f>AQ49</f>
        <v>0.48592602000000001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</row>
    <row r="49" spans="1:53" ht="75">
      <c r="A49" s="67" t="s">
        <v>537</v>
      </c>
      <c r="B49" s="68" t="s">
        <v>807</v>
      </c>
      <c r="C49" s="69" t="s">
        <v>808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0.1</v>
      </c>
      <c r="U49" s="70">
        <v>0.1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>
        <v>0</v>
      </c>
      <c r="AC49" s="70">
        <v>0</v>
      </c>
      <c r="AD49" s="70">
        <v>0</v>
      </c>
      <c r="AE49" s="70">
        <v>0</v>
      </c>
      <c r="AF49" s="70">
        <v>0</v>
      </c>
      <c r="AG49" s="70">
        <v>0</v>
      </c>
      <c r="AH49" s="70">
        <v>0</v>
      </c>
      <c r="AI49" s="70">
        <v>0</v>
      </c>
      <c r="AJ49" s="91">
        <v>0</v>
      </c>
      <c r="AK49" s="91">
        <v>0</v>
      </c>
      <c r="AL49" s="70">
        <v>0</v>
      </c>
      <c r="AM49" s="70">
        <v>0</v>
      </c>
      <c r="AN49" s="70">
        <v>0</v>
      </c>
      <c r="AO49" s="70">
        <v>0</v>
      </c>
      <c r="AP49" s="70">
        <v>0.42</v>
      </c>
      <c r="AQ49" s="70">
        <f>0.46958602+0.01634</f>
        <v>0.48592602000000001</v>
      </c>
      <c r="AR49" s="70">
        <v>0</v>
      </c>
      <c r="AS49" s="70">
        <v>0</v>
      </c>
      <c r="AT49" s="70">
        <v>0</v>
      </c>
      <c r="AU49" s="70">
        <v>0</v>
      </c>
      <c r="AV49" s="70">
        <v>0</v>
      </c>
      <c r="AW49" s="70">
        <v>0</v>
      </c>
      <c r="AX49" s="70">
        <v>0</v>
      </c>
      <c r="AY49" s="70">
        <v>0</v>
      </c>
      <c r="AZ49" s="70">
        <v>0</v>
      </c>
      <c r="BA49" s="70">
        <v>0</v>
      </c>
    </row>
    <row r="50" spans="1:53" s="90" customFormat="1" ht="57">
      <c r="A50" s="61" t="s">
        <v>542</v>
      </c>
      <c r="B50" s="62" t="s">
        <v>809</v>
      </c>
      <c r="C50" s="63" t="s">
        <v>769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88">
        <v>0</v>
      </c>
      <c r="AK50" s="88">
        <v>0</v>
      </c>
      <c r="AL50" s="57">
        <v>0</v>
      </c>
      <c r="AM50" s="57">
        <v>0</v>
      </c>
      <c r="AN50" s="57">
        <v>0</v>
      </c>
      <c r="AO50" s="57">
        <v>0</v>
      </c>
      <c r="AP50" s="57">
        <v>0</v>
      </c>
      <c r="AQ50" s="57">
        <v>0</v>
      </c>
      <c r="AR50" s="57">
        <v>0</v>
      </c>
      <c r="AS50" s="57">
        <v>0</v>
      </c>
      <c r="AT50" s="57">
        <v>0</v>
      </c>
      <c r="AU50" s="57">
        <v>0</v>
      </c>
      <c r="AV50" s="57">
        <v>0</v>
      </c>
      <c r="AW50" s="57">
        <v>0</v>
      </c>
      <c r="AX50" s="57">
        <v>0</v>
      </c>
      <c r="AY50" s="57">
        <v>0</v>
      </c>
      <c r="AZ50" s="57">
        <v>0</v>
      </c>
      <c r="BA50" s="57">
        <v>0</v>
      </c>
    </row>
    <row r="51" spans="1:53" s="90" customFormat="1" ht="42.75">
      <c r="A51" s="61" t="s">
        <v>550</v>
      </c>
      <c r="B51" s="62" t="s">
        <v>810</v>
      </c>
      <c r="C51" s="63" t="s">
        <v>769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f>X52</f>
        <v>1.1000000000000001</v>
      </c>
      <c r="Y51" s="57">
        <f>Y52</f>
        <v>1.1000000000000001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f t="shared" ref="AF51:AI52" si="5">AF52</f>
        <v>-7.0000000000000001E-3</v>
      </c>
      <c r="AG51" s="57">
        <f t="shared" si="5"/>
        <v>-6.0000000000000001E-3</v>
      </c>
      <c r="AH51" s="57">
        <f t="shared" si="5"/>
        <v>-3.0000000000000001E-3</v>
      </c>
      <c r="AI51" s="57">
        <f t="shared" si="5"/>
        <v>-2E-3</v>
      </c>
      <c r="AJ51" s="88">
        <v>0</v>
      </c>
      <c r="AK51" s="88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f>AP52</f>
        <v>2.14</v>
      </c>
      <c r="AQ51" s="57">
        <f>AQ52</f>
        <v>1.3186580000000001</v>
      </c>
      <c r="AR51" s="57">
        <v>0</v>
      </c>
      <c r="AS51" s="57">
        <v>0</v>
      </c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</row>
    <row r="52" spans="1:53" s="90" customFormat="1" ht="28.5">
      <c r="A52" s="61" t="s">
        <v>811</v>
      </c>
      <c r="B52" s="62" t="s">
        <v>812</v>
      </c>
      <c r="C52" s="63" t="s">
        <v>769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f>X53</f>
        <v>1.1000000000000001</v>
      </c>
      <c r="Y52" s="57">
        <f>Y53</f>
        <v>1.1000000000000001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f t="shared" si="5"/>
        <v>-7.0000000000000001E-3</v>
      </c>
      <c r="AG52" s="57">
        <f t="shared" si="5"/>
        <v>-6.0000000000000001E-3</v>
      </c>
      <c r="AH52" s="57">
        <f t="shared" si="5"/>
        <v>-3.0000000000000001E-3</v>
      </c>
      <c r="AI52" s="57">
        <f t="shared" si="5"/>
        <v>-2E-3</v>
      </c>
      <c r="AJ52" s="88">
        <v>0</v>
      </c>
      <c r="AK52" s="88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f>AP53</f>
        <v>2.14</v>
      </c>
      <c r="AQ52" s="57">
        <f>AQ53</f>
        <v>1.3186580000000001</v>
      </c>
      <c r="AR52" s="57">
        <v>0</v>
      </c>
      <c r="AS52" s="57">
        <v>0</v>
      </c>
      <c r="AT52" s="57">
        <v>0</v>
      </c>
      <c r="AU52" s="57">
        <v>0</v>
      </c>
      <c r="AV52" s="57">
        <v>0</v>
      </c>
      <c r="AW52" s="57">
        <v>0</v>
      </c>
      <c r="AX52" s="57">
        <v>0</v>
      </c>
      <c r="AY52" s="57">
        <v>0</v>
      </c>
      <c r="AZ52" s="57">
        <v>0</v>
      </c>
      <c r="BA52" s="57">
        <v>0</v>
      </c>
    </row>
    <row r="53" spans="1:53" ht="60">
      <c r="A53" s="86" t="s">
        <v>811</v>
      </c>
      <c r="B53" s="68" t="s">
        <v>813</v>
      </c>
      <c r="C53" s="72" t="s">
        <v>814</v>
      </c>
      <c r="D53" s="70">
        <v>0</v>
      </c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1.1000000000000001</v>
      </c>
      <c r="Y53" s="70">
        <v>1.1000000000000001</v>
      </c>
      <c r="Z53" s="70">
        <v>0</v>
      </c>
      <c r="AA53" s="70">
        <v>0</v>
      </c>
      <c r="AB53" s="70">
        <v>0</v>
      </c>
      <c r="AC53" s="70">
        <v>0</v>
      </c>
      <c r="AD53" s="70">
        <v>0</v>
      </c>
      <c r="AE53" s="70">
        <v>0</v>
      </c>
      <c r="AF53" s="70">
        <v>-7.0000000000000001E-3</v>
      </c>
      <c r="AG53" s="70">
        <v>-6.0000000000000001E-3</v>
      </c>
      <c r="AH53" s="70">
        <v>-3.0000000000000001E-3</v>
      </c>
      <c r="AI53" s="70">
        <v>-2E-3</v>
      </c>
      <c r="AJ53" s="91">
        <v>0</v>
      </c>
      <c r="AK53" s="91">
        <v>0</v>
      </c>
      <c r="AL53" s="70">
        <v>0</v>
      </c>
      <c r="AM53" s="70">
        <v>0</v>
      </c>
      <c r="AN53" s="70">
        <v>0</v>
      </c>
      <c r="AO53" s="70">
        <v>0</v>
      </c>
      <c r="AP53" s="70">
        <v>2.14</v>
      </c>
      <c r="AQ53" s="70">
        <f>0.56735+0.0183+0.053008+0.68</f>
        <v>1.3186580000000001</v>
      </c>
      <c r="AR53" s="70">
        <v>0</v>
      </c>
      <c r="AS53" s="70">
        <v>0</v>
      </c>
      <c r="AT53" s="70">
        <v>0</v>
      </c>
      <c r="AU53" s="70">
        <v>0</v>
      </c>
      <c r="AV53" s="70">
        <v>0</v>
      </c>
      <c r="AW53" s="70">
        <v>0</v>
      </c>
      <c r="AX53" s="70">
        <v>0</v>
      </c>
      <c r="AY53" s="70">
        <v>0</v>
      </c>
      <c r="AZ53" s="70">
        <v>0</v>
      </c>
      <c r="BA53" s="70">
        <v>0</v>
      </c>
    </row>
    <row r="54" spans="1:53" s="90" customFormat="1" ht="42.75">
      <c r="A54" s="61" t="s">
        <v>815</v>
      </c>
      <c r="B54" s="62" t="s">
        <v>816</v>
      </c>
      <c r="C54" s="63" t="s">
        <v>769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88">
        <v>0</v>
      </c>
      <c r="AK54" s="88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Y54" s="57">
        <v>0</v>
      </c>
      <c r="AZ54" s="57">
        <v>0</v>
      </c>
      <c r="BA54" s="57">
        <v>0</v>
      </c>
    </row>
    <row r="55" spans="1:53" s="90" customFormat="1" ht="42.75">
      <c r="A55" s="61" t="s">
        <v>552</v>
      </c>
      <c r="B55" s="62" t="s">
        <v>817</v>
      </c>
      <c r="C55" s="63" t="s">
        <v>769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8">
        <f>AD57</f>
        <v>1.4999999999999999E-2</v>
      </c>
      <c r="AE55" s="57">
        <f>AE57</f>
        <v>1.3668077682168898E-2</v>
      </c>
      <c r="AF55" s="57">
        <v>0</v>
      </c>
      <c r="AG55" s="57">
        <v>0</v>
      </c>
      <c r="AH55" s="57">
        <v>0</v>
      </c>
      <c r="AI55" s="57">
        <v>0</v>
      </c>
      <c r="AJ55" s="88">
        <v>0</v>
      </c>
      <c r="AK55" s="88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f>AP57</f>
        <v>0.4</v>
      </c>
      <c r="AQ55" s="57">
        <f>AQ57</f>
        <v>0.22777808999999999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</row>
    <row r="56" spans="1:53" s="90" customFormat="1" ht="42.75">
      <c r="A56" s="61" t="s">
        <v>554</v>
      </c>
      <c r="B56" s="62" t="s">
        <v>818</v>
      </c>
      <c r="C56" s="63" t="s">
        <v>769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88">
        <v>0</v>
      </c>
      <c r="AK56" s="88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</row>
    <row r="57" spans="1:53" s="90" customFormat="1" ht="28.5">
      <c r="A57" s="61" t="s">
        <v>558</v>
      </c>
      <c r="B57" s="62" t="s">
        <v>819</v>
      </c>
      <c r="C57" s="63" t="s">
        <v>769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8">
        <f>AD58</f>
        <v>1.4999999999999999E-2</v>
      </c>
      <c r="AE57" s="57">
        <f>AE58</f>
        <v>1.3668077682168898E-2</v>
      </c>
      <c r="AF57" s="57">
        <v>0</v>
      </c>
      <c r="AG57" s="57">
        <v>0</v>
      </c>
      <c r="AH57" s="57">
        <v>0</v>
      </c>
      <c r="AI57" s="57">
        <v>0</v>
      </c>
      <c r="AJ57" s="88">
        <v>0</v>
      </c>
      <c r="AK57" s="88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f>AP58</f>
        <v>0.4</v>
      </c>
      <c r="AQ57" s="57">
        <f>AQ58</f>
        <v>0.22777808999999999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</row>
    <row r="58" spans="1:53">
      <c r="A58" s="86" t="s">
        <v>558</v>
      </c>
      <c r="B58" s="68" t="s">
        <v>820</v>
      </c>
      <c r="C58" s="69" t="s">
        <v>821</v>
      </c>
      <c r="D58" s="70">
        <v>0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v>0</v>
      </c>
      <c r="V58" s="70">
        <v>0</v>
      </c>
      <c r="W58" s="70">
        <v>0</v>
      </c>
      <c r="X58" s="70">
        <v>0</v>
      </c>
      <c r="Y58" s="70">
        <v>0</v>
      </c>
      <c r="Z58" s="70">
        <v>0</v>
      </c>
      <c r="AA58" s="70">
        <v>0</v>
      </c>
      <c r="AB58" s="70">
        <v>0</v>
      </c>
      <c r="AC58" s="70">
        <v>0</v>
      </c>
      <c r="AD58" s="30">
        <v>1.4999999999999999E-2</v>
      </c>
      <c r="AE58" s="70">
        <f>(204.47/14959.675)*100%</f>
        <v>1.3668077682168898E-2</v>
      </c>
      <c r="AF58" s="70">
        <v>0</v>
      </c>
      <c r="AG58" s="70">
        <v>0</v>
      </c>
      <c r="AH58" s="70">
        <v>0</v>
      </c>
      <c r="AI58" s="70">
        <v>0</v>
      </c>
      <c r="AJ58" s="91">
        <v>0</v>
      </c>
      <c r="AK58" s="91">
        <v>0</v>
      </c>
      <c r="AL58" s="70">
        <v>0</v>
      </c>
      <c r="AM58" s="70">
        <v>0</v>
      </c>
      <c r="AN58" s="70">
        <v>0</v>
      </c>
      <c r="AO58" s="70">
        <v>0</v>
      </c>
      <c r="AP58" s="70">
        <v>0.4</v>
      </c>
      <c r="AQ58" s="70">
        <v>0.22777808999999999</v>
      </c>
      <c r="AR58" s="70">
        <v>0</v>
      </c>
      <c r="AS58" s="70">
        <v>0</v>
      </c>
      <c r="AT58" s="70">
        <v>0</v>
      </c>
      <c r="AU58" s="70">
        <v>0</v>
      </c>
      <c r="AV58" s="70">
        <v>0</v>
      </c>
      <c r="AW58" s="70">
        <v>0</v>
      </c>
      <c r="AX58" s="70">
        <v>0</v>
      </c>
      <c r="AY58" s="70">
        <v>0</v>
      </c>
      <c r="AZ58" s="70">
        <v>0</v>
      </c>
      <c r="BA58" s="70">
        <v>0</v>
      </c>
    </row>
    <row r="59" spans="1:53" s="90" customFormat="1" ht="28.5">
      <c r="A59" s="61" t="s">
        <v>559</v>
      </c>
      <c r="B59" s="62" t="s">
        <v>822</v>
      </c>
      <c r="C59" s="63" t="s">
        <v>769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88">
        <v>0</v>
      </c>
      <c r="AK59" s="88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57">
        <v>0</v>
      </c>
      <c r="AW59" s="57">
        <v>0</v>
      </c>
      <c r="AX59" s="57">
        <v>0</v>
      </c>
      <c r="AY59" s="57">
        <v>0</v>
      </c>
      <c r="AZ59" s="57">
        <v>0</v>
      </c>
      <c r="BA59" s="57">
        <v>0</v>
      </c>
    </row>
    <row r="60" spans="1:53" s="90" customFormat="1" ht="42.75">
      <c r="A60" s="61" t="s">
        <v>560</v>
      </c>
      <c r="B60" s="62" t="s">
        <v>823</v>
      </c>
      <c r="C60" s="63" t="s">
        <v>769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88">
        <v>0</v>
      </c>
      <c r="AK60" s="88">
        <v>0</v>
      </c>
      <c r="AL60" s="57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7">
        <v>0</v>
      </c>
      <c r="AS60" s="57">
        <v>0</v>
      </c>
      <c r="AT60" s="57">
        <v>0</v>
      </c>
      <c r="AU60" s="57">
        <v>0</v>
      </c>
      <c r="AV60" s="57">
        <v>0</v>
      </c>
      <c r="AW60" s="57">
        <v>0</v>
      </c>
      <c r="AX60" s="57">
        <v>0</v>
      </c>
      <c r="AY60" s="57">
        <v>0</v>
      </c>
      <c r="AZ60" s="57">
        <v>0</v>
      </c>
      <c r="BA60" s="57">
        <v>0</v>
      </c>
    </row>
    <row r="61" spans="1:53" s="90" customFormat="1" ht="57">
      <c r="A61" s="61" t="s">
        <v>561</v>
      </c>
      <c r="B61" s="62" t="s">
        <v>824</v>
      </c>
      <c r="C61" s="63" t="s">
        <v>769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88">
        <v>0</v>
      </c>
      <c r="AK61" s="88">
        <v>0</v>
      </c>
      <c r="AL61" s="57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7">
        <v>0</v>
      </c>
      <c r="AS61" s="57">
        <v>0</v>
      </c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</row>
    <row r="62" spans="1:53" s="90" customFormat="1" ht="42.75">
      <c r="A62" s="61" t="s">
        <v>562</v>
      </c>
      <c r="B62" s="62" t="s">
        <v>825</v>
      </c>
      <c r="C62" s="63" t="s">
        <v>769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7">
        <v>0</v>
      </c>
      <c r="U62" s="57">
        <v>0</v>
      </c>
      <c r="V62" s="57">
        <v>0</v>
      </c>
      <c r="W62" s="57">
        <v>0</v>
      </c>
      <c r="X62" s="57">
        <v>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>
        <v>0</v>
      </c>
      <c r="AG62" s="57">
        <v>0</v>
      </c>
      <c r="AH62" s="57">
        <v>0</v>
      </c>
      <c r="AI62" s="57">
        <v>0</v>
      </c>
      <c r="AJ62" s="88">
        <v>0</v>
      </c>
      <c r="AK62" s="88">
        <v>0</v>
      </c>
      <c r="AL62" s="57">
        <v>0</v>
      </c>
      <c r="AM62" s="57">
        <v>0</v>
      </c>
      <c r="AN62" s="57">
        <v>0</v>
      </c>
      <c r="AO62" s="57">
        <v>0</v>
      </c>
      <c r="AP62" s="57">
        <v>0</v>
      </c>
      <c r="AQ62" s="57">
        <v>0</v>
      </c>
      <c r="AR62" s="57">
        <v>0</v>
      </c>
      <c r="AS62" s="57">
        <v>0</v>
      </c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</row>
    <row r="63" spans="1:53" s="90" customFormat="1" ht="42.75">
      <c r="A63" s="61" t="s">
        <v>563</v>
      </c>
      <c r="B63" s="62" t="s">
        <v>826</v>
      </c>
      <c r="C63" s="63" t="s">
        <v>769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88">
        <v>0</v>
      </c>
      <c r="AK63" s="88">
        <v>0</v>
      </c>
      <c r="AL63" s="57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7">
        <v>0</v>
      </c>
      <c r="AS63" s="57">
        <v>0</v>
      </c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0</v>
      </c>
      <c r="AZ63" s="57">
        <v>0</v>
      </c>
      <c r="BA63" s="57">
        <v>0</v>
      </c>
    </row>
    <row r="64" spans="1:53" s="90" customFormat="1" ht="57">
      <c r="A64" s="61" t="s">
        <v>827</v>
      </c>
      <c r="B64" s="62" t="s">
        <v>828</v>
      </c>
      <c r="C64" s="63" t="s">
        <v>769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88">
        <v>0</v>
      </c>
      <c r="AK64" s="88">
        <v>0</v>
      </c>
      <c r="AL64" s="57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7">
        <v>0</v>
      </c>
      <c r="AS64" s="57">
        <v>0</v>
      </c>
      <c r="AT64" s="57">
        <v>0</v>
      </c>
      <c r="AU64" s="57">
        <v>0</v>
      </c>
      <c r="AV64" s="57">
        <v>0</v>
      </c>
      <c r="AW64" s="57">
        <v>0</v>
      </c>
      <c r="AX64" s="57">
        <v>0</v>
      </c>
      <c r="AY64" s="57">
        <v>0</v>
      </c>
      <c r="AZ64" s="57">
        <v>0</v>
      </c>
      <c r="BA64" s="57">
        <v>0</v>
      </c>
    </row>
    <row r="65" spans="1:53" s="90" customFormat="1" ht="57">
      <c r="A65" s="61" t="s">
        <v>829</v>
      </c>
      <c r="B65" s="62" t="s">
        <v>830</v>
      </c>
      <c r="C65" s="63" t="s">
        <v>769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0</v>
      </c>
      <c r="T65" s="57">
        <v>0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88">
        <v>0</v>
      </c>
      <c r="AK65" s="88">
        <v>0</v>
      </c>
      <c r="AL65" s="57">
        <v>0</v>
      </c>
      <c r="AM65" s="57">
        <v>0</v>
      </c>
      <c r="AN65" s="57">
        <v>0</v>
      </c>
      <c r="AO65" s="57">
        <v>0</v>
      </c>
      <c r="AP65" s="57">
        <v>0</v>
      </c>
      <c r="AQ65" s="57">
        <v>0</v>
      </c>
      <c r="AR65" s="57">
        <v>0</v>
      </c>
      <c r="AS65" s="57">
        <v>0</v>
      </c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</row>
    <row r="66" spans="1:53" s="90" customFormat="1" ht="28.5">
      <c r="A66" s="61" t="s">
        <v>831</v>
      </c>
      <c r="B66" s="62" t="s">
        <v>832</v>
      </c>
      <c r="C66" s="63" t="s">
        <v>769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7">
        <v>0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88">
        <v>0</v>
      </c>
      <c r="AK66" s="88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</v>
      </c>
      <c r="AQ66" s="57">
        <v>0</v>
      </c>
      <c r="AR66" s="57">
        <v>0</v>
      </c>
      <c r="AS66" s="57">
        <v>0</v>
      </c>
      <c r="AT66" s="57">
        <v>0</v>
      </c>
      <c r="AU66" s="57">
        <v>0</v>
      </c>
      <c r="AV66" s="57">
        <v>0</v>
      </c>
      <c r="AW66" s="57">
        <v>0</v>
      </c>
      <c r="AX66" s="57">
        <v>0</v>
      </c>
      <c r="AY66" s="57">
        <v>0</v>
      </c>
      <c r="AZ66" s="57">
        <v>0</v>
      </c>
      <c r="BA66" s="57">
        <v>0</v>
      </c>
    </row>
    <row r="67" spans="1:53" s="90" customFormat="1" ht="42.75">
      <c r="A67" s="61" t="s">
        <v>833</v>
      </c>
      <c r="B67" s="62" t="s">
        <v>834</v>
      </c>
      <c r="C67" s="63" t="s">
        <v>769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88">
        <v>0</v>
      </c>
      <c r="AK67" s="88">
        <v>0</v>
      </c>
      <c r="AL67" s="57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7">
        <v>0</v>
      </c>
      <c r="AS67" s="57">
        <v>0</v>
      </c>
      <c r="AT67" s="57">
        <v>0</v>
      </c>
      <c r="AU67" s="57">
        <v>0</v>
      </c>
      <c r="AV67" s="57">
        <v>0</v>
      </c>
      <c r="AW67" s="57">
        <v>0</v>
      </c>
      <c r="AX67" s="57">
        <v>0</v>
      </c>
      <c r="AY67" s="57">
        <v>0</v>
      </c>
      <c r="AZ67" s="57">
        <v>0</v>
      </c>
      <c r="BA67" s="57">
        <v>0</v>
      </c>
    </row>
    <row r="68" spans="1:53" s="90" customFormat="1" ht="57">
      <c r="A68" s="61" t="s">
        <v>128</v>
      </c>
      <c r="B68" s="62" t="s">
        <v>835</v>
      </c>
      <c r="C68" s="63" t="s">
        <v>769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57">
        <v>0</v>
      </c>
      <c r="U68" s="57">
        <v>0</v>
      </c>
      <c r="V68" s="57">
        <v>0</v>
      </c>
      <c r="W68" s="57">
        <v>0</v>
      </c>
      <c r="X68" s="57"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>
        <v>0</v>
      </c>
      <c r="AG68" s="57">
        <v>0</v>
      </c>
      <c r="AH68" s="57">
        <v>0</v>
      </c>
      <c r="AI68" s="57">
        <v>0</v>
      </c>
      <c r="AJ68" s="88">
        <v>0</v>
      </c>
      <c r="AK68" s="88">
        <v>0</v>
      </c>
      <c r="AL68" s="57">
        <v>0</v>
      </c>
      <c r="AM68" s="57">
        <v>0</v>
      </c>
      <c r="AN68" s="57">
        <v>0</v>
      </c>
      <c r="AO68" s="57">
        <v>0</v>
      </c>
      <c r="AP68" s="57">
        <v>0</v>
      </c>
      <c r="AQ68" s="57">
        <v>0</v>
      </c>
      <c r="AR68" s="57">
        <v>0</v>
      </c>
      <c r="AS68" s="57">
        <v>0</v>
      </c>
      <c r="AT68" s="57">
        <v>0</v>
      </c>
      <c r="AU68" s="57">
        <v>0</v>
      </c>
      <c r="AV68" s="57">
        <v>0</v>
      </c>
      <c r="AW68" s="57">
        <v>0</v>
      </c>
      <c r="AX68" s="57">
        <v>0</v>
      </c>
      <c r="AY68" s="57">
        <v>0</v>
      </c>
      <c r="AZ68" s="57">
        <v>0</v>
      </c>
      <c r="BA68" s="57">
        <v>0</v>
      </c>
    </row>
    <row r="69" spans="1:53" s="90" customFormat="1" ht="57">
      <c r="A69" s="61" t="s">
        <v>836</v>
      </c>
      <c r="B69" s="62" t="s">
        <v>837</v>
      </c>
      <c r="C69" s="63" t="s">
        <v>769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7">
        <v>0</v>
      </c>
      <c r="U69" s="57">
        <v>0</v>
      </c>
      <c r="V69" s="57">
        <v>0</v>
      </c>
      <c r="W69" s="57">
        <v>0</v>
      </c>
      <c r="X69" s="57">
        <v>0</v>
      </c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>
        <v>0</v>
      </c>
      <c r="AG69" s="57">
        <v>0</v>
      </c>
      <c r="AH69" s="57">
        <v>0</v>
      </c>
      <c r="AI69" s="57">
        <v>0</v>
      </c>
      <c r="AJ69" s="88">
        <v>0</v>
      </c>
      <c r="AK69" s="88">
        <v>0</v>
      </c>
      <c r="AL69" s="57">
        <v>0</v>
      </c>
      <c r="AM69" s="57">
        <v>0</v>
      </c>
      <c r="AN69" s="57">
        <v>0</v>
      </c>
      <c r="AO69" s="57">
        <v>0</v>
      </c>
      <c r="AP69" s="57">
        <v>0</v>
      </c>
      <c r="AQ69" s="57">
        <v>0</v>
      </c>
      <c r="AR69" s="57">
        <v>0</v>
      </c>
      <c r="AS69" s="57">
        <v>0</v>
      </c>
      <c r="AT69" s="57">
        <v>0</v>
      </c>
      <c r="AU69" s="57">
        <v>0</v>
      </c>
      <c r="AV69" s="57">
        <v>0</v>
      </c>
      <c r="AW69" s="57">
        <v>0</v>
      </c>
      <c r="AX69" s="57">
        <v>0</v>
      </c>
      <c r="AY69" s="57">
        <v>0</v>
      </c>
      <c r="AZ69" s="57">
        <v>0</v>
      </c>
      <c r="BA69" s="57">
        <v>0</v>
      </c>
    </row>
    <row r="70" spans="1:53" s="90" customFormat="1" ht="57">
      <c r="A70" s="61" t="s">
        <v>838</v>
      </c>
      <c r="B70" s="62" t="s">
        <v>839</v>
      </c>
      <c r="C70" s="63" t="s">
        <v>769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7">
        <v>0</v>
      </c>
      <c r="U70" s="57">
        <v>0</v>
      </c>
      <c r="V70" s="57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7">
        <v>0</v>
      </c>
      <c r="AC70" s="57">
        <v>0</v>
      </c>
      <c r="AD70" s="57">
        <v>0</v>
      </c>
      <c r="AE70" s="57">
        <v>0</v>
      </c>
      <c r="AF70" s="57">
        <v>0</v>
      </c>
      <c r="AG70" s="57">
        <v>0</v>
      </c>
      <c r="AH70" s="57">
        <v>0</v>
      </c>
      <c r="AI70" s="57">
        <v>0</v>
      </c>
      <c r="AJ70" s="88">
        <v>0</v>
      </c>
      <c r="AK70" s="88">
        <v>0</v>
      </c>
      <c r="AL70" s="57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7">
        <v>0</v>
      </c>
      <c r="AS70" s="57">
        <v>0</v>
      </c>
      <c r="AT70" s="57">
        <v>0</v>
      </c>
      <c r="AU70" s="57">
        <v>0</v>
      </c>
      <c r="AV70" s="57">
        <v>0</v>
      </c>
      <c r="AW70" s="57">
        <v>0</v>
      </c>
      <c r="AX70" s="57">
        <v>0</v>
      </c>
      <c r="AY70" s="57">
        <v>0</v>
      </c>
      <c r="AZ70" s="57">
        <v>0</v>
      </c>
      <c r="BA70" s="57">
        <v>0</v>
      </c>
    </row>
    <row r="71" spans="1:53" s="90" customFormat="1" ht="42.75">
      <c r="A71" s="61" t="s">
        <v>130</v>
      </c>
      <c r="B71" s="62" t="s">
        <v>840</v>
      </c>
      <c r="C71" s="63" t="s">
        <v>769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57">
        <v>0</v>
      </c>
      <c r="U71" s="57">
        <v>0</v>
      </c>
      <c r="V71" s="57">
        <v>0</v>
      </c>
      <c r="W71" s="57">
        <v>0</v>
      </c>
      <c r="X71" s="57"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>
        <v>0</v>
      </c>
      <c r="AG71" s="57">
        <v>0</v>
      </c>
      <c r="AH71" s="57">
        <v>0</v>
      </c>
      <c r="AI71" s="57">
        <v>0</v>
      </c>
      <c r="AJ71" s="88">
        <v>0</v>
      </c>
      <c r="AK71" s="88">
        <v>0</v>
      </c>
      <c r="AL71" s="57">
        <v>0</v>
      </c>
      <c r="AM71" s="57">
        <v>0</v>
      </c>
      <c r="AN71" s="57">
        <v>0</v>
      </c>
      <c r="AO71" s="57">
        <v>0</v>
      </c>
      <c r="AP71" s="57">
        <f>AP72</f>
        <v>0.59</v>
      </c>
      <c r="AQ71" s="57">
        <f>AQ72</f>
        <v>0.47800653999999998</v>
      </c>
      <c r="AR71" s="57">
        <v>0</v>
      </c>
      <c r="AS71" s="57">
        <v>0</v>
      </c>
      <c r="AT71" s="57">
        <v>0</v>
      </c>
      <c r="AU71" s="57">
        <v>0</v>
      </c>
      <c r="AV71" s="57">
        <v>0</v>
      </c>
      <c r="AW71" s="57">
        <v>0</v>
      </c>
      <c r="AX71" s="57">
        <v>0</v>
      </c>
      <c r="AY71" s="57">
        <v>0</v>
      </c>
      <c r="AZ71" s="57">
        <v>0</v>
      </c>
      <c r="BA71" s="57">
        <v>0</v>
      </c>
    </row>
    <row r="72" spans="1:53" ht="60">
      <c r="A72" s="86" t="s">
        <v>130</v>
      </c>
      <c r="B72" s="68" t="s">
        <v>841</v>
      </c>
      <c r="C72" s="69" t="s">
        <v>842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Y72" s="70">
        <v>0</v>
      </c>
      <c r="Z72" s="70">
        <v>0</v>
      </c>
      <c r="AA72" s="70">
        <v>0</v>
      </c>
      <c r="AB72" s="70">
        <v>0</v>
      </c>
      <c r="AC72" s="70">
        <v>0</v>
      </c>
      <c r="AD72" s="70">
        <v>0</v>
      </c>
      <c r="AE72" s="70">
        <v>0</v>
      </c>
      <c r="AF72" s="70">
        <v>0</v>
      </c>
      <c r="AG72" s="70">
        <v>0</v>
      </c>
      <c r="AH72" s="70">
        <v>0</v>
      </c>
      <c r="AI72" s="70">
        <v>0</v>
      </c>
      <c r="AJ72" s="91">
        <v>0</v>
      </c>
      <c r="AK72" s="91">
        <v>0</v>
      </c>
      <c r="AL72" s="70">
        <v>0</v>
      </c>
      <c r="AM72" s="70">
        <v>0</v>
      </c>
      <c r="AN72" s="70">
        <v>0</v>
      </c>
      <c r="AO72" s="70">
        <v>0</v>
      </c>
      <c r="AP72" s="70">
        <v>0.59</v>
      </c>
      <c r="AQ72" s="70">
        <f>0.47190654+0.0061</f>
        <v>0.47800653999999998</v>
      </c>
      <c r="AR72" s="70">
        <v>0</v>
      </c>
      <c r="AS72" s="70">
        <v>0</v>
      </c>
      <c r="AT72" s="70">
        <v>0</v>
      </c>
      <c r="AU72" s="70">
        <v>0</v>
      </c>
      <c r="AV72" s="70">
        <v>0</v>
      </c>
      <c r="AW72" s="70">
        <v>0</v>
      </c>
      <c r="AX72" s="70">
        <v>0</v>
      </c>
      <c r="AY72" s="70">
        <v>0</v>
      </c>
      <c r="AZ72" s="70">
        <v>0</v>
      </c>
      <c r="BA72" s="70">
        <v>0</v>
      </c>
    </row>
    <row r="73" spans="1:53" s="90" customFormat="1" ht="42.75">
      <c r="A73" s="61" t="s">
        <v>132</v>
      </c>
      <c r="B73" s="62" t="s">
        <v>843</v>
      </c>
      <c r="C73" s="63" t="s">
        <v>769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57">
        <v>0</v>
      </c>
      <c r="U73" s="57">
        <v>0</v>
      </c>
      <c r="V73" s="57">
        <v>0</v>
      </c>
      <c r="W73" s="57">
        <v>0</v>
      </c>
      <c r="X73" s="57">
        <v>0</v>
      </c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0</v>
      </c>
      <c r="AE73" s="57">
        <v>0</v>
      </c>
      <c r="AF73" s="57">
        <v>0</v>
      </c>
      <c r="AG73" s="57">
        <v>0</v>
      </c>
      <c r="AH73" s="57">
        <v>0</v>
      </c>
      <c r="AI73" s="57">
        <v>0</v>
      </c>
      <c r="AJ73" s="88">
        <v>0</v>
      </c>
      <c r="AK73" s="88">
        <v>0</v>
      </c>
      <c r="AL73" s="57">
        <v>0</v>
      </c>
      <c r="AM73" s="57">
        <v>0</v>
      </c>
      <c r="AN73" s="57">
        <v>0</v>
      </c>
      <c r="AO73" s="57">
        <v>0</v>
      </c>
      <c r="AP73" s="57">
        <v>0</v>
      </c>
      <c r="AQ73" s="57">
        <v>0</v>
      </c>
      <c r="AR73" s="57">
        <v>0</v>
      </c>
      <c r="AS73" s="57">
        <v>0</v>
      </c>
      <c r="AT73" s="57">
        <v>0</v>
      </c>
      <c r="AU73" s="57">
        <v>0</v>
      </c>
      <c r="AV73" s="57">
        <v>0</v>
      </c>
      <c r="AW73" s="57">
        <v>0</v>
      </c>
      <c r="AX73" s="57">
        <v>0</v>
      </c>
      <c r="AY73" s="57">
        <v>0</v>
      </c>
      <c r="AZ73" s="57">
        <v>0</v>
      </c>
      <c r="BA73" s="57">
        <v>0</v>
      </c>
    </row>
    <row r="74" spans="1:53" s="90" customFormat="1" ht="28.5">
      <c r="A74" s="61" t="s">
        <v>134</v>
      </c>
      <c r="B74" s="62" t="s">
        <v>844</v>
      </c>
      <c r="C74" s="63" t="s">
        <v>769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>
        <v>0</v>
      </c>
      <c r="AG74" s="57">
        <v>0</v>
      </c>
      <c r="AH74" s="57">
        <v>0</v>
      </c>
      <c r="AI74" s="57">
        <v>0</v>
      </c>
      <c r="AJ74" s="88">
        <v>0</v>
      </c>
      <c r="AK74" s="88">
        <v>0</v>
      </c>
      <c r="AL74" s="57">
        <v>0</v>
      </c>
      <c r="AM74" s="57">
        <v>0</v>
      </c>
      <c r="AN74" s="57">
        <v>0</v>
      </c>
      <c r="AO74" s="57">
        <v>0</v>
      </c>
      <c r="AP74" s="57">
        <v>0</v>
      </c>
      <c r="AQ74" s="57">
        <v>0</v>
      </c>
      <c r="AR74" s="57">
        <v>0</v>
      </c>
      <c r="AS74" s="57">
        <v>0</v>
      </c>
      <c r="AT74" s="57">
        <v>0</v>
      </c>
      <c r="AU74" s="57">
        <v>0</v>
      </c>
      <c r="AV74" s="57">
        <v>0</v>
      </c>
      <c r="AW74" s="57">
        <v>0</v>
      </c>
      <c r="AX74" s="57">
        <v>0</v>
      </c>
      <c r="AY74" s="57">
        <v>0</v>
      </c>
      <c r="AZ74" s="57">
        <v>0</v>
      </c>
      <c r="BA74" s="57">
        <v>0</v>
      </c>
    </row>
  </sheetData>
  <mergeCells count="47">
    <mergeCell ref="A18:C18"/>
    <mergeCell ref="AR15:AS15"/>
    <mergeCell ref="AT15:AU15"/>
    <mergeCell ref="AV15:AW15"/>
    <mergeCell ref="AX15:AY15"/>
    <mergeCell ref="X15:Y15"/>
    <mergeCell ref="Z15:AA15"/>
    <mergeCell ref="AB15:AC15"/>
    <mergeCell ref="AD15:AE15"/>
    <mergeCell ref="AF15:AG15"/>
    <mergeCell ref="N15:O15"/>
    <mergeCell ref="P15:Q15"/>
    <mergeCell ref="R15:S15"/>
    <mergeCell ref="T15:U15"/>
    <mergeCell ref="V15:W15"/>
    <mergeCell ref="A13:A16"/>
    <mergeCell ref="AH15:AI15"/>
    <mergeCell ref="AJ15:AK15"/>
    <mergeCell ref="AL15:AM15"/>
    <mergeCell ref="AN15:AO15"/>
    <mergeCell ref="AP15:AQ15"/>
    <mergeCell ref="B13:B16"/>
    <mergeCell ref="C13:C16"/>
    <mergeCell ref="D13:BA13"/>
    <mergeCell ref="D14:S14"/>
    <mergeCell ref="T14:AE14"/>
    <mergeCell ref="AF14:AK14"/>
    <mergeCell ref="AL14:AO14"/>
    <mergeCell ref="AP14:AU14"/>
    <mergeCell ref="AV14:AY14"/>
    <mergeCell ref="AZ14:BA14"/>
    <mergeCell ref="D15:E15"/>
    <mergeCell ref="F15:G15"/>
    <mergeCell ref="H15:I15"/>
    <mergeCell ref="J15:K15"/>
    <mergeCell ref="L15:M15"/>
    <mergeCell ref="AZ15:BA15"/>
    <mergeCell ref="A3:AS3"/>
    <mergeCell ref="A4:AS4"/>
    <mergeCell ref="A5:AS5"/>
    <mergeCell ref="A6:AS6"/>
    <mergeCell ref="A7:AS7"/>
    <mergeCell ref="A8:AS8"/>
    <mergeCell ref="A9:AS9"/>
    <mergeCell ref="A10:AS10"/>
    <mergeCell ref="A11:AS11"/>
    <mergeCell ref="A12:AS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4:M24"/>
  <sheetViews>
    <sheetView topLeftCell="A4" workbookViewId="0">
      <selection activeCell="E20" sqref="E20"/>
    </sheetView>
  </sheetViews>
  <sheetFormatPr defaultRowHeight="15"/>
  <cols>
    <col min="1" max="1" width="13.85546875" customWidth="1"/>
    <col min="2" max="2" width="16.42578125" customWidth="1"/>
    <col min="3" max="3" width="21.42578125" customWidth="1"/>
    <col min="4" max="4" width="14.140625" customWidth="1"/>
    <col min="5" max="5" width="21.42578125" customWidth="1"/>
    <col min="6" max="6" width="15" customWidth="1"/>
    <col min="7" max="7" width="15.5703125" customWidth="1"/>
    <col min="8" max="8" width="16" customWidth="1"/>
    <col min="9" max="9" width="14.7109375" customWidth="1"/>
    <col min="10" max="10" width="15.28515625" customWidth="1"/>
    <col min="11" max="11" width="17.5703125" customWidth="1"/>
    <col min="12" max="12" width="15.140625" customWidth="1"/>
    <col min="13" max="13" width="19.7109375" style="25" customWidth="1"/>
  </cols>
  <sheetData>
    <row r="4" spans="1:13" s="8" customFormat="1" ht="15.75" customHeight="1">
      <c r="A4" s="125" t="s">
        <v>99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s="8" customFormat="1" ht="16.5">
      <c r="A5" s="125" t="s">
        <v>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s="8" customFormat="1" ht="16.5">
      <c r="A6" s="125" t="s">
        <v>23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s="8" customFormat="1" ht="51.75" customHeight="1">
      <c r="A7" s="124" t="s">
        <v>605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s="8" customFormat="1" ht="16.5">
      <c r="A8" s="124" t="s">
        <v>915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3" s="8" customFormat="1" ht="38.25" customHeight="1">
      <c r="A9" s="124" t="s">
        <v>916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s="8" customFormat="1" ht="16.5">
      <c r="A10" s="124" t="s">
        <v>4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s="8" customFormat="1" ht="16.5">
      <c r="A11" s="124" t="s">
        <v>917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3" s="8" customFormat="1" ht="16.5">
      <c r="A12" s="124" t="s">
        <v>918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</row>
    <row r="13" spans="1:13" s="8" customFormat="1" ht="16.5">
      <c r="A13" s="124" t="s">
        <v>5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</row>
    <row r="14" spans="1:13" s="13" customFormat="1" ht="169.5" customHeight="1">
      <c r="A14" s="123" t="s">
        <v>6</v>
      </c>
      <c r="B14" s="123" t="s">
        <v>7</v>
      </c>
      <c r="C14" s="123" t="s">
        <v>8</v>
      </c>
      <c r="D14" s="123" t="s">
        <v>100</v>
      </c>
      <c r="E14" s="123" t="s">
        <v>101</v>
      </c>
      <c r="F14" s="123" t="s">
        <v>102</v>
      </c>
      <c r="G14" s="123"/>
      <c r="H14" s="123" t="s">
        <v>103</v>
      </c>
      <c r="I14" s="123"/>
      <c r="J14" s="123" t="s">
        <v>104</v>
      </c>
      <c r="K14" s="123"/>
      <c r="L14" s="123" t="s">
        <v>105</v>
      </c>
      <c r="M14" s="123"/>
    </row>
    <row r="15" spans="1:13" s="13" customFormat="1" ht="45">
      <c r="A15" s="123"/>
      <c r="B15" s="123"/>
      <c r="C15" s="123"/>
      <c r="D15" s="123"/>
      <c r="E15" s="123"/>
      <c r="F15" s="50" t="s">
        <v>919</v>
      </c>
      <c r="G15" s="50" t="s">
        <v>920</v>
      </c>
      <c r="H15" s="50" t="s">
        <v>921</v>
      </c>
      <c r="I15" s="50" t="s">
        <v>922</v>
      </c>
      <c r="J15" s="50" t="s">
        <v>923</v>
      </c>
      <c r="K15" s="50" t="s">
        <v>924</v>
      </c>
      <c r="L15" s="50" t="s">
        <v>923</v>
      </c>
      <c r="M15" s="52" t="s">
        <v>925</v>
      </c>
    </row>
    <row r="16" spans="1:13" s="92" customFormat="1">
      <c r="A16" s="14">
        <v>1</v>
      </c>
      <c r="B16" s="14">
        <v>2</v>
      </c>
      <c r="C16" s="14">
        <v>3</v>
      </c>
      <c r="D16" s="14">
        <v>4</v>
      </c>
      <c r="E16" s="14">
        <v>5</v>
      </c>
      <c r="F16" s="14">
        <v>6</v>
      </c>
      <c r="G16" s="14">
        <v>7</v>
      </c>
      <c r="H16" s="14">
        <v>8</v>
      </c>
      <c r="I16" s="14">
        <v>9</v>
      </c>
      <c r="J16" s="14">
        <v>10</v>
      </c>
      <c r="K16" s="14">
        <v>11</v>
      </c>
      <c r="L16" s="14">
        <v>12</v>
      </c>
      <c r="M16" s="28">
        <v>13</v>
      </c>
    </row>
    <row r="17" spans="1:13" s="13" customFormat="1">
      <c r="A17" s="50" t="s">
        <v>20</v>
      </c>
      <c r="B17" s="50" t="s">
        <v>20</v>
      </c>
      <c r="C17" s="50" t="s">
        <v>20</v>
      </c>
      <c r="D17" s="50" t="s">
        <v>20</v>
      </c>
      <c r="E17" s="50" t="s">
        <v>20</v>
      </c>
      <c r="F17" s="50" t="s">
        <v>20</v>
      </c>
      <c r="G17" s="50" t="s">
        <v>20</v>
      </c>
      <c r="H17" s="50" t="s">
        <v>20</v>
      </c>
      <c r="I17" s="50" t="s">
        <v>20</v>
      </c>
      <c r="J17" s="50" t="s">
        <v>20</v>
      </c>
      <c r="K17" s="50" t="s">
        <v>20</v>
      </c>
      <c r="L17" s="50" t="s">
        <v>20</v>
      </c>
      <c r="M17" s="52" t="s">
        <v>20</v>
      </c>
    </row>
    <row r="18" spans="1:13" s="13" customFormat="1">
      <c r="A18" s="50"/>
      <c r="B18" s="50" t="s">
        <v>20</v>
      </c>
      <c r="C18" s="50" t="s">
        <v>20</v>
      </c>
      <c r="D18" s="50" t="s">
        <v>20</v>
      </c>
      <c r="E18" s="50" t="s">
        <v>20</v>
      </c>
      <c r="F18" s="50" t="s">
        <v>20</v>
      </c>
      <c r="G18" s="50" t="s">
        <v>20</v>
      </c>
      <c r="H18" s="50" t="s">
        <v>20</v>
      </c>
      <c r="I18" s="50" t="s">
        <v>20</v>
      </c>
      <c r="J18" s="50" t="s">
        <v>20</v>
      </c>
      <c r="K18" s="50" t="s">
        <v>20</v>
      </c>
      <c r="L18" s="50" t="s">
        <v>20</v>
      </c>
      <c r="M18" s="52" t="s">
        <v>20</v>
      </c>
    </row>
    <row r="19" spans="1:13" s="13" customFormat="1" ht="28.5" customHeight="1">
      <c r="A19" s="123" t="s">
        <v>33</v>
      </c>
      <c r="B19" s="123"/>
      <c r="C19" s="123"/>
      <c r="D19" s="50" t="s">
        <v>869</v>
      </c>
      <c r="E19" s="50" t="s">
        <v>869</v>
      </c>
      <c r="F19" s="50" t="s">
        <v>869</v>
      </c>
      <c r="G19" s="50" t="s">
        <v>869</v>
      </c>
      <c r="H19" s="50" t="s">
        <v>869</v>
      </c>
      <c r="I19" s="50" t="s">
        <v>869</v>
      </c>
      <c r="J19" s="50" t="s">
        <v>869</v>
      </c>
      <c r="K19" s="50" t="s">
        <v>869</v>
      </c>
      <c r="L19" s="50" t="s">
        <v>869</v>
      </c>
      <c r="M19" s="52" t="s">
        <v>869</v>
      </c>
    </row>
    <row r="20" spans="1:13" s="13" customFormat="1" ht="28.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74"/>
    </row>
    <row r="21" spans="1:13" ht="58.5" customHeight="1">
      <c r="A21" s="156" t="s">
        <v>34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</row>
    <row r="22" spans="1:13">
      <c r="A22" s="2"/>
    </row>
    <row r="23" spans="1:13">
      <c r="A23" s="2"/>
    </row>
    <row r="24" spans="1:13">
      <c r="A24" s="3"/>
    </row>
  </sheetData>
  <mergeCells count="21">
    <mergeCell ref="A4:M4"/>
    <mergeCell ref="A5:M5"/>
    <mergeCell ref="A6:M6"/>
    <mergeCell ref="A7:M7"/>
    <mergeCell ref="H14:I14"/>
    <mergeCell ref="J14:K14"/>
    <mergeCell ref="L14:M14"/>
    <mergeCell ref="A14:A15"/>
    <mergeCell ref="B14:B15"/>
    <mergeCell ref="C14:C15"/>
    <mergeCell ref="D14:D15"/>
    <mergeCell ref="E14:E15"/>
    <mergeCell ref="F14:G14"/>
    <mergeCell ref="A13:M13"/>
    <mergeCell ref="A21:M21"/>
    <mergeCell ref="A8:M8"/>
    <mergeCell ref="A9:M9"/>
    <mergeCell ref="A10:M10"/>
    <mergeCell ref="A11:M11"/>
    <mergeCell ref="A12:M12"/>
    <mergeCell ref="A19:C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H451"/>
  <sheetViews>
    <sheetView tabSelected="1" topLeftCell="A355" workbookViewId="0">
      <selection activeCell="D374" sqref="D374"/>
    </sheetView>
  </sheetViews>
  <sheetFormatPr defaultRowHeight="15"/>
  <cols>
    <col min="1" max="1" width="13.28515625" customWidth="1"/>
    <col min="2" max="2" width="46.28515625" customWidth="1"/>
    <col min="3" max="4" width="16.28515625" customWidth="1"/>
    <col min="5" max="5" width="14.140625" customWidth="1"/>
    <col min="6" max="6" width="14.28515625" customWidth="1"/>
    <col min="7" max="7" width="12.28515625" customWidth="1"/>
    <col min="8" max="8" width="28.5703125" customWidth="1"/>
  </cols>
  <sheetData>
    <row r="1" spans="1:8">
      <c r="A1" s="32"/>
      <c r="H1" s="25"/>
    </row>
    <row r="2" spans="1:8" ht="16.5">
      <c r="A2" s="125" t="s">
        <v>106</v>
      </c>
      <c r="B2" s="125"/>
      <c r="C2" s="125"/>
      <c r="D2" s="125"/>
      <c r="E2" s="125"/>
      <c r="F2" s="125"/>
      <c r="G2" s="125"/>
      <c r="H2" s="125"/>
    </row>
    <row r="3" spans="1:8" ht="16.5">
      <c r="A3" s="125" t="s">
        <v>1</v>
      </c>
      <c r="B3" s="125"/>
      <c r="C3" s="125"/>
      <c r="D3" s="125"/>
      <c r="E3" s="125"/>
      <c r="F3" s="125"/>
      <c r="G3" s="125"/>
      <c r="H3" s="125"/>
    </row>
    <row r="4" spans="1:8" ht="16.5">
      <c r="A4" s="125" t="s">
        <v>23</v>
      </c>
      <c r="B4" s="125"/>
      <c r="C4" s="125"/>
      <c r="D4" s="125"/>
      <c r="E4" s="125"/>
      <c r="F4" s="125"/>
      <c r="G4" s="125"/>
      <c r="H4" s="125"/>
    </row>
    <row r="5" spans="1:8" ht="16.5">
      <c r="A5" s="124" t="s">
        <v>766</v>
      </c>
      <c r="B5" s="124"/>
      <c r="C5" s="124"/>
      <c r="D5" s="124"/>
      <c r="E5" s="124"/>
      <c r="F5" s="124"/>
      <c r="G5" s="124"/>
      <c r="H5" s="124"/>
    </row>
    <row r="6" spans="1:8" ht="16.5">
      <c r="A6" s="159" t="s">
        <v>926</v>
      </c>
      <c r="B6" s="159"/>
      <c r="C6" s="159"/>
      <c r="D6" s="159"/>
      <c r="E6" s="159"/>
      <c r="F6" s="159"/>
      <c r="G6" s="159"/>
      <c r="H6" s="159"/>
    </row>
    <row r="7" spans="1:8" ht="16.5">
      <c r="A7" s="159" t="s">
        <v>607</v>
      </c>
      <c r="B7" s="159"/>
      <c r="C7" s="159"/>
      <c r="D7" s="159"/>
      <c r="E7" s="159"/>
      <c r="F7" s="159"/>
      <c r="G7" s="159"/>
      <c r="H7" s="159"/>
    </row>
    <row r="8" spans="1:8" ht="16.5">
      <c r="A8" s="159" t="s">
        <v>927</v>
      </c>
      <c r="B8" s="159"/>
      <c r="C8" s="159"/>
      <c r="D8" s="159"/>
      <c r="E8" s="159"/>
      <c r="F8" s="159"/>
      <c r="G8" s="159"/>
      <c r="H8" s="159"/>
    </row>
    <row r="9" spans="1:8" ht="16.5">
      <c r="A9" s="160" t="s">
        <v>928</v>
      </c>
      <c r="B9" s="160"/>
      <c r="C9" s="160"/>
      <c r="D9" s="160"/>
      <c r="E9" s="160"/>
      <c r="F9" s="160"/>
      <c r="G9" s="160"/>
      <c r="H9" s="160"/>
    </row>
    <row r="10" spans="1:8" ht="16.5">
      <c r="A10" s="159" t="s">
        <v>929</v>
      </c>
      <c r="B10" s="159"/>
      <c r="C10" s="159"/>
      <c r="D10" s="159"/>
      <c r="E10" s="159"/>
      <c r="F10" s="159"/>
      <c r="G10" s="159"/>
      <c r="H10" s="159"/>
    </row>
    <row r="11" spans="1:8">
      <c r="A11" s="157" t="s">
        <v>107</v>
      </c>
      <c r="B11" s="157"/>
      <c r="C11" s="157"/>
      <c r="D11" s="157"/>
      <c r="E11" s="157"/>
      <c r="F11" s="157"/>
      <c r="G11" s="157"/>
      <c r="H11" s="157"/>
    </row>
    <row r="12" spans="1:8">
      <c r="A12" s="161" t="s">
        <v>108</v>
      </c>
      <c r="B12" s="161"/>
      <c r="C12" s="161"/>
      <c r="D12" s="161"/>
      <c r="E12" s="161"/>
      <c r="F12" s="161"/>
      <c r="G12" s="161"/>
      <c r="H12" s="161"/>
    </row>
    <row r="13" spans="1:8" ht="63.75" customHeight="1">
      <c r="A13" s="123" t="s">
        <v>109</v>
      </c>
      <c r="B13" s="123" t="s">
        <v>110</v>
      </c>
      <c r="C13" s="123" t="s">
        <v>111</v>
      </c>
      <c r="D13" s="123" t="s">
        <v>930</v>
      </c>
      <c r="E13" s="123"/>
      <c r="F13" s="123" t="s">
        <v>931</v>
      </c>
      <c r="G13" s="123"/>
      <c r="H13" s="130" t="s">
        <v>27</v>
      </c>
    </row>
    <row r="14" spans="1:8" ht="30">
      <c r="A14" s="123"/>
      <c r="B14" s="123"/>
      <c r="C14" s="123"/>
      <c r="D14" s="12" t="s">
        <v>12</v>
      </c>
      <c r="E14" s="12" t="s">
        <v>13</v>
      </c>
      <c r="F14" s="12" t="s">
        <v>606</v>
      </c>
      <c r="G14" s="12" t="s">
        <v>114</v>
      </c>
      <c r="H14" s="130"/>
    </row>
    <row r="15" spans="1:8">
      <c r="A15" s="14">
        <v>1</v>
      </c>
      <c r="B15" s="14">
        <v>2</v>
      </c>
      <c r="C15" s="14">
        <v>3</v>
      </c>
      <c r="D15" s="14">
        <v>4</v>
      </c>
      <c r="E15" s="14">
        <v>5</v>
      </c>
      <c r="F15" s="14" t="s">
        <v>609</v>
      </c>
      <c r="G15" s="14">
        <v>7</v>
      </c>
      <c r="H15" s="28">
        <v>8</v>
      </c>
    </row>
    <row r="16" spans="1:8">
      <c r="A16" s="122" t="s">
        <v>115</v>
      </c>
      <c r="B16" s="122"/>
      <c r="C16" s="122"/>
      <c r="D16" s="122"/>
      <c r="E16" s="122"/>
      <c r="F16" s="122"/>
      <c r="G16" s="122"/>
      <c r="H16" s="122"/>
    </row>
    <row r="17" spans="1:8" ht="28.5">
      <c r="A17" s="34" t="s">
        <v>116</v>
      </c>
      <c r="B17" s="35" t="s">
        <v>117</v>
      </c>
      <c r="C17" s="35" t="s">
        <v>118</v>
      </c>
      <c r="D17" s="34" t="s">
        <v>869</v>
      </c>
      <c r="E17" s="95">
        <f>E23+E25+E31</f>
        <v>28.734746120000001</v>
      </c>
      <c r="F17" s="34" t="s">
        <v>322</v>
      </c>
      <c r="G17" s="34" t="s">
        <v>322</v>
      </c>
      <c r="H17" s="34" t="s">
        <v>322</v>
      </c>
    </row>
    <row r="18" spans="1:8" ht="30">
      <c r="A18" s="29" t="s">
        <v>119</v>
      </c>
      <c r="B18" s="36" t="s">
        <v>120</v>
      </c>
      <c r="C18" s="36" t="s">
        <v>118</v>
      </c>
      <c r="D18" s="84" t="s">
        <v>869</v>
      </c>
      <c r="E18" s="84" t="s">
        <v>322</v>
      </c>
      <c r="F18" s="84" t="s">
        <v>322</v>
      </c>
      <c r="G18" s="84" t="s">
        <v>322</v>
      </c>
      <c r="H18" s="84" t="s">
        <v>322</v>
      </c>
    </row>
    <row r="19" spans="1:8" ht="45">
      <c r="A19" s="29" t="s">
        <v>500</v>
      </c>
      <c r="B19" s="36" t="s">
        <v>121</v>
      </c>
      <c r="C19" s="36" t="s">
        <v>118</v>
      </c>
      <c r="D19" s="84" t="s">
        <v>869</v>
      </c>
      <c r="E19" s="84" t="s">
        <v>322</v>
      </c>
      <c r="F19" s="84" t="s">
        <v>322</v>
      </c>
      <c r="G19" s="84" t="s">
        <v>322</v>
      </c>
      <c r="H19" s="84" t="s">
        <v>322</v>
      </c>
    </row>
    <row r="20" spans="1:8" ht="45">
      <c r="A20" s="29" t="s">
        <v>122</v>
      </c>
      <c r="B20" s="36" t="s">
        <v>123</v>
      </c>
      <c r="C20" s="36" t="s">
        <v>118</v>
      </c>
      <c r="D20" s="84" t="s">
        <v>869</v>
      </c>
      <c r="E20" s="84" t="s">
        <v>322</v>
      </c>
      <c r="F20" s="84" t="s">
        <v>322</v>
      </c>
      <c r="G20" s="84" t="s">
        <v>322</v>
      </c>
      <c r="H20" s="84" t="s">
        <v>322</v>
      </c>
    </row>
    <row r="21" spans="1:8" ht="45">
      <c r="A21" s="29" t="s">
        <v>124</v>
      </c>
      <c r="B21" s="36" t="s">
        <v>125</v>
      </c>
      <c r="C21" s="36" t="s">
        <v>118</v>
      </c>
      <c r="D21" s="84" t="s">
        <v>869</v>
      </c>
      <c r="E21" s="84" t="s">
        <v>322</v>
      </c>
      <c r="F21" s="84" t="s">
        <v>322</v>
      </c>
      <c r="G21" s="84" t="s">
        <v>322</v>
      </c>
      <c r="H21" s="84" t="s">
        <v>322</v>
      </c>
    </row>
    <row r="22" spans="1:8" ht="30">
      <c r="A22" s="29" t="s">
        <v>126</v>
      </c>
      <c r="B22" s="36" t="s">
        <v>127</v>
      </c>
      <c r="C22" s="36" t="s">
        <v>118</v>
      </c>
      <c r="D22" s="84" t="s">
        <v>869</v>
      </c>
      <c r="E22" s="84" t="s">
        <v>322</v>
      </c>
      <c r="F22" s="84" t="s">
        <v>322</v>
      </c>
      <c r="G22" s="84" t="s">
        <v>322</v>
      </c>
      <c r="H22" s="84" t="s">
        <v>322</v>
      </c>
    </row>
    <row r="23" spans="1:8" ht="30">
      <c r="A23" s="29" t="s">
        <v>128</v>
      </c>
      <c r="B23" s="36" t="s">
        <v>129</v>
      </c>
      <c r="C23" s="36" t="s">
        <v>118</v>
      </c>
      <c r="D23" s="84" t="s">
        <v>869</v>
      </c>
      <c r="E23" s="96">
        <v>28.24150603</v>
      </c>
      <c r="F23" s="84" t="s">
        <v>322</v>
      </c>
      <c r="G23" s="84" t="s">
        <v>322</v>
      </c>
      <c r="H23" s="84" t="s">
        <v>322</v>
      </c>
    </row>
    <row r="24" spans="1:8" ht="30">
      <c r="A24" s="29" t="s">
        <v>130</v>
      </c>
      <c r="B24" s="36" t="s">
        <v>131</v>
      </c>
      <c r="C24" s="36" t="s">
        <v>118</v>
      </c>
      <c r="D24" s="84" t="s">
        <v>869</v>
      </c>
      <c r="E24" s="84" t="s">
        <v>322</v>
      </c>
      <c r="F24" s="84" t="s">
        <v>322</v>
      </c>
      <c r="G24" s="84" t="s">
        <v>322</v>
      </c>
      <c r="H24" s="84" t="s">
        <v>322</v>
      </c>
    </row>
    <row r="25" spans="1:8" ht="30">
      <c r="A25" s="29" t="s">
        <v>132</v>
      </c>
      <c r="B25" s="36" t="s">
        <v>133</v>
      </c>
      <c r="C25" s="36" t="s">
        <v>118</v>
      </c>
      <c r="D25" s="84" t="s">
        <v>869</v>
      </c>
      <c r="E25" s="97">
        <f>0.16202409+0.009</f>
        <v>0.17102409000000002</v>
      </c>
      <c r="F25" s="84" t="s">
        <v>322</v>
      </c>
      <c r="G25" s="84" t="s">
        <v>322</v>
      </c>
      <c r="H25" s="84" t="s">
        <v>322</v>
      </c>
    </row>
    <row r="26" spans="1:8">
      <c r="A26" s="29" t="s">
        <v>134</v>
      </c>
      <c r="B26" s="36" t="s">
        <v>135</v>
      </c>
      <c r="C26" s="36" t="s">
        <v>118</v>
      </c>
      <c r="D26" s="84" t="s">
        <v>869</v>
      </c>
      <c r="E26" s="84" t="s">
        <v>322</v>
      </c>
      <c r="F26" s="84" t="s">
        <v>322</v>
      </c>
      <c r="G26" s="84" t="s">
        <v>322</v>
      </c>
      <c r="H26" s="84" t="s">
        <v>322</v>
      </c>
    </row>
    <row r="27" spans="1:8">
      <c r="A27" s="29" t="s">
        <v>136</v>
      </c>
      <c r="B27" s="36" t="s">
        <v>137</v>
      </c>
      <c r="C27" s="36" t="s">
        <v>118</v>
      </c>
      <c r="D27" s="84" t="s">
        <v>869</v>
      </c>
      <c r="E27" s="84" t="s">
        <v>322</v>
      </c>
      <c r="F27" s="84" t="s">
        <v>322</v>
      </c>
      <c r="G27" s="84" t="s">
        <v>322</v>
      </c>
      <c r="H27" s="84" t="s">
        <v>322</v>
      </c>
    </row>
    <row r="28" spans="1:8" ht="45">
      <c r="A28" s="29" t="s">
        <v>138</v>
      </c>
      <c r="B28" s="36" t="s">
        <v>139</v>
      </c>
      <c r="C28" s="36" t="s">
        <v>118</v>
      </c>
      <c r="D28" s="84" t="s">
        <v>869</v>
      </c>
      <c r="E28" s="84" t="s">
        <v>322</v>
      </c>
      <c r="F28" s="84" t="s">
        <v>322</v>
      </c>
      <c r="G28" s="84" t="s">
        <v>322</v>
      </c>
      <c r="H28" s="84" t="s">
        <v>322</v>
      </c>
    </row>
    <row r="29" spans="1:8" ht="30">
      <c r="A29" s="29" t="s">
        <v>140</v>
      </c>
      <c r="B29" s="36" t="s">
        <v>141</v>
      </c>
      <c r="C29" s="36" t="s">
        <v>118</v>
      </c>
      <c r="D29" s="84" t="s">
        <v>869</v>
      </c>
      <c r="E29" s="84" t="s">
        <v>322</v>
      </c>
      <c r="F29" s="84" t="s">
        <v>322</v>
      </c>
      <c r="G29" s="84" t="s">
        <v>322</v>
      </c>
      <c r="H29" s="84" t="s">
        <v>322</v>
      </c>
    </row>
    <row r="30" spans="1:8">
      <c r="A30" s="29" t="s">
        <v>142</v>
      </c>
      <c r="B30" s="36" t="s">
        <v>143</v>
      </c>
      <c r="C30" s="36" t="s">
        <v>118</v>
      </c>
      <c r="D30" s="84" t="s">
        <v>869</v>
      </c>
      <c r="E30" s="84" t="s">
        <v>322</v>
      </c>
      <c r="F30" s="84" t="s">
        <v>322</v>
      </c>
      <c r="G30" s="84" t="s">
        <v>322</v>
      </c>
      <c r="H30" s="84" t="s">
        <v>322</v>
      </c>
    </row>
    <row r="31" spans="1:8">
      <c r="A31" s="29" t="s">
        <v>144</v>
      </c>
      <c r="B31" s="36" t="s">
        <v>145</v>
      </c>
      <c r="C31" s="36" t="s">
        <v>118</v>
      </c>
      <c r="D31" s="84" t="s">
        <v>869</v>
      </c>
      <c r="E31" s="98">
        <v>0.322216</v>
      </c>
      <c r="F31" s="84" t="s">
        <v>322</v>
      </c>
      <c r="G31" s="84" t="s">
        <v>322</v>
      </c>
      <c r="H31" s="84" t="s">
        <v>322</v>
      </c>
    </row>
    <row r="32" spans="1:8" ht="42.75">
      <c r="A32" s="34" t="s">
        <v>572</v>
      </c>
      <c r="B32" s="35" t="s">
        <v>146</v>
      </c>
      <c r="C32" s="35" t="s">
        <v>118</v>
      </c>
      <c r="D32" s="34" t="s">
        <v>869</v>
      </c>
      <c r="E32" s="95">
        <f>E47+E56+E62+E63+E64+E67</f>
        <v>27.00464388</v>
      </c>
      <c r="F32" s="34" t="s">
        <v>322</v>
      </c>
      <c r="G32" s="34" t="s">
        <v>322</v>
      </c>
      <c r="H32" s="34" t="s">
        <v>322</v>
      </c>
    </row>
    <row r="33" spans="1:8" ht="30">
      <c r="A33" s="29" t="s">
        <v>147</v>
      </c>
      <c r="B33" s="36" t="s">
        <v>610</v>
      </c>
      <c r="C33" s="36" t="s">
        <v>118</v>
      </c>
      <c r="D33" s="84" t="s">
        <v>869</v>
      </c>
      <c r="E33" s="84" t="s">
        <v>322</v>
      </c>
      <c r="F33" s="84" t="s">
        <v>322</v>
      </c>
      <c r="G33" s="84" t="s">
        <v>322</v>
      </c>
      <c r="H33" s="84" t="s">
        <v>322</v>
      </c>
    </row>
    <row r="34" spans="1:8" ht="45">
      <c r="A34" s="29" t="s">
        <v>148</v>
      </c>
      <c r="B34" s="36" t="s">
        <v>121</v>
      </c>
      <c r="C34" s="36" t="s">
        <v>118</v>
      </c>
      <c r="D34" s="84" t="s">
        <v>869</v>
      </c>
      <c r="E34" s="84" t="s">
        <v>322</v>
      </c>
      <c r="F34" s="84" t="s">
        <v>322</v>
      </c>
      <c r="G34" s="84" t="s">
        <v>322</v>
      </c>
      <c r="H34" s="84" t="s">
        <v>322</v>
      </c>
    </row>
    <row r="35" spans="1:8" ht="45">
      <c r="A35" s="29" t="s">
        <v>149</v>
      </c>
      <c r="B35" s="36" t="s">
        <v>123</v>
      </c>
      <c r="C35" s="36" t="s">
        <v>118</v>
      </c>
      <c r="D35" s="84" t="s">
        <v>869</v>
      </c>
      <c r="E35" s="84" t="s">
        <v>322</v>
      </c>
      <c r="F35" s="84" t="s">
        <v>322</v>
      </c>
      <c r="G35" s="84" t="s">
        <v>322</v>
      </c>
      <c r="H35" s="84" t="s">
        <v>322</v>
      </c>
    </row>
    <row r="36" spans="1:8" ht="45">
      <c r="A36" s="29" t="s">
        <v>150</v>
      </c>
      <c r="B36" s="36" t="s">
        <v>125</v>
      </c>
      <c r="C36" s="36" t="s">
        <v>118</v>
      </c>
      <c r="D36" s="84" t="s">
        <v>869</v>
      </c>
      <c r="E36" s="84" t="s">
        <v>322</v>
      </c>
      <c r="F36" s="84" t="s">
        <v>322</v>
      </c>
      <c r="G36" s="84" t="s">
        <v>322</v>
      </c>
      <c r="H36" s="84" t="s">
        <v>322</v>
      </c>
    </row>
    <row r="37" spans="1:8" ht="30">
      <c r="A37" s="29" t="s">
        <v>151</v>
      </c>
      <c r="B37" s="36" t="s">
        <v>127</v>
      </c>
      <c r="C37" s="36" t="s">
        <v>118</v>
      </c>
      <c r="D37" s="84" t="s">
        <v>869</v>
      </c>
      <c r="E37" s="84" t="s">
        <v>322</v>
      </c>
      <c r="F37" s="84" t="s">
        <v>322</v>
      </c>
      <c r="G37" s="84" t="s">
        <v>322</v>
      </c>
      <c r="H37" s="84" t="s">
        <v>322</v>
      </c>
    </row>
    <row r="38" spans="1:8" ht="30">
      <c r="A38" s="29" t="s">
        <v>152</v>
      </c>
      <c r="B38" s="36" t="s">
        <v>129</v>
      </c>
      <c r="C38" s="36" t="s">
        <v>118</v>
      </c>
      <c r="D38" s="84" t="s">
        <v>869</v>
      </c>
      <c r="E38" s="96">
        <f>3.33629+4.66423+5.81523+0.28562+0.20007+1.22695+0.81353+1.44355+1.46948+6.46588</f>
        <v>25.720829999999999</v>
      </c>
      <c r="F38" s="84" t="s">
        <v>322</v>
      </c>
      <c r="G38" s="84" t="s">
        <v>322</v>
      </c>
      <c r="H38" s="84" t="s">
        <v>322</v>
      </c>
    </row>
    <row r="39" spans="1:8" ht="30">
      <c r="A39" s="29" t="s">
        <v>153</v>
      </c>
      <c r="B39" s="36" t="s">
        <v>131</v>
      </c>
      <c r="C39" s="36" t="s">
        <v>118</v>
      </c>
      <c r="D39" s="84" t="s">
        <v>869</v>
      </c>
      <c r="E39" s="84" t="s">
        <v>322</v>
      </c>
      <c r="F39" s="84" t="s">
        <v>322</v>
      </c>
      <c r="G39" s="84" t="s">
        <v>322</v>
      </c>
      <c r="H39" s="84" t="s">
        <v>322</v>
      </c>
    </row>
    <row r="40" spans="1:8" ht="30">
      <c r="A40" s="29" t="s">
        <v>154</v>
      </c>
      <c r="B40" s="36" t="s">
        <v>133</v>
      </c>
      <c r="C40" s="36" t="s">
        <v>118</v>
      </c>
      <c r="D40" s="84" t="s">
        <v>869</v>
      </c>
      <c r="E40" s="97">
        <f>0.087048+0.35787795+0.0084083+0.02004822+0.000572+0.00222268+0.0049606+0.77729788+0.02537825</f>
        <v>1.2838138799999999</v>
      </c>
      <c r="F40" s="84" t="s">
        <v>322</v>
      </c>
      <c r="G40" s="84" t="s">
        <v>322</v>
      </c>
      <c r="H40" s="84" t="s">
        <v>322</v>
      </c>
    </row>
    <row r="41" spans="1:8">
      <c r="A41" s="29" t="s">
        <v>155</v>
      </c>
      <c r="B41" s="36" t="s">
        <v>135</v>
      </c>
      <c r="C41" s="36" t="s">
        <v>118</v>
      </c>
      <c r="D41" s="84" t="s">
        <v>869</v>
      </c>
      <c r="E41" s="84" t="s">
        <v>322</v>
      </c>
      <c r="F41" s="84" t="s">
        <v>322</v>
      </c>
      <c r="G41" s="84" t="s">
        <v>322</v>
      </c>
      <c r="H41" s="84" t="s">
        <v>322</v>
      </c>
    </row>
    <row r="42" spans="1:8">
      <c r="A42" s="29" t="s">
        <v>156</v>
      </c>
      <c r="B42" s="36" t="s">
        <v>137</v>
      </c>
      <c r="C42" s="36" t="s">
        <v>118</v>
      </c>
      <c r="D42" s="84" t="s">
        <v>869</v>
      </c>
      <c r="E42" s="84" t="s">
        <v>322</v>
      </c>
      <c r="F42" s="84" t="s">
        <v>322</v>
      </c>
      <c r="G42" s="84" t="s">
        <v>322</v>
      </c>
      <c r="H42" s="84" t="s">
        <v>322</v>
      </c>
    </row>
    <row r="43" spans="1:8" ht="45">
      <c r="A43" s="29" t="s">
        <v>157</v>
      </c>
      <c r="B43" s="36" t="s">
        <v>139</v>
      </c>
      <c r="C43" s="36" t="s">
        <v>118</v>
      </c>
      <c r="D43" s="84" t="s">
        <v>869</v>
      </c>
      <c r="E43" s="84" t="s">
        <v>322</v>
      </c>
      <c r="F43" s="84" t="s">
        <v>322</v>
      </c>
      <c r="G43" s="84" t="s">
        <v>322</v>
      </c>
      <c r="H43" s="84" t="s">
        <v>322</v>
      </c>
    </row>
    <row r="44" spans="1:8" ht="30">
      <c r="A44" s="29" t="s">
        <v>158</v>
      </c>
      <c r="B44" s="36" t="s">
        <v>141</v>
      </c>
      <c r="C44" s="36" t="s">
        <v>118</v>
      </c>
      <c r="D44" s="84" t="s">
        <v>869</v>
      </c>
      <c r="E44" s="84" t="s">
        <v>322</v>
      </c>
      <c r="F44" s="84" t="s">
        <v>322</v>
      </c>
      <c r="G44" s="84" t="s">
        <v>322</v>
      </c>
      <c r="H44" s="84" t="s">
        <v>322</v>
      </c>
    </row>
    <row r="45" spans="1:8">
      <c r="A45" s="29" t="s">
        <v>159</v>
      </c>
      <c r="B45" s="36" t="s">
        <v>143</v>
      </c>
      <c r="C45" s="36" t="s">
        <v>118</v>
      </c>
      <c r="D45" s="84" t="s">
        <v>869</v>
      </c>
      <c r="E45" s="84" t="s">
        <v>322</v>
      </c>
      <c r="F45" s="84" t="s">
        <v>322</v>
      </c>
      <c r="G45" s="84" t="s">
        <v>322</v>
      </c>
      <c r="H45" s="84" t="s">
        <v>322</v>
      </c>
    </row>
    <row r="46" spans="1:8">
      <c r="A46" s="29" t="s">
        <v>160</v>
      </c>
      <c r="B46" s="36" t="s">
        <v>145</v>
      </c>
      <c r="C46" s="36" t="s">
        <v>118</v>
      </c>
      <c r="D46" s="84" t="s">
        <v>869</v>
      </c>
      <c r="E46" s="99">
        <v>0</v>
      </c>
      <c r="F46" s="84" t="s">
        <v>322</v>
      </c>
      <c r="G46" s="84" t="s">
        <v>322</v>
      </c>
      <c r="H46" s="84" t="s">
        <v>322</v>
      </c>
    </row>
    <row r="47" spans="1:8">
      <c r="A47" s="34" t="s">
        <v>161</v>
      </c>
      <c r="B47" s="35" t="s">
        <v>162</v>
      </c>
      <c r="C47" s="35" t="s">
        <v>118</v>
      </c>
      <c r="D47" s="34" t="s">
        <v>869</v>
      </c>
      <c r="E47" s="100">
        <f>E51+E54</f>
        <v>10.32160743</v>
      </c>
      <c r="F47" s="34" t="s">
        <v>322</v>
      </c>
      <c r="G47" s="34" t="s">
        <v>322</v>
      </c>
      <c r="H47" s="34" t="s">
        <v>322</v>
      </c>
    </row>
    <row r="48" spans="1:8">
      <c r="A48" s="29" t="s">
        <v>148</v>
      </c>
      <c r="B48" s="36" t="s">
        <v>163</v>
      </c>
      <c r="C48" s="36" t="s">
        <v>118</v>
      </c>
      <c r="D48" s="84" t="s">
        <v>869</v>
      </c>
      <c r="E48" s="84" t="s">
        <v>322</v>
      </c>
      <c r="F48" s="84" t="s">
        <v>322</v>
      </c>
      <c r="G48" s="84" t="s">
        <v>322</v>
      </c>
      <c r="H48" s="84" t="s">
        <v>322</v>
      </c>
    </row>
    <row r="49" spans="1:8">
      <c r="A49" s="29" t="s">
        <v>149</v>
      </c>
      <c r="B49" s="36" t="s">
        <v>164</v>
      </c>
      <c r="C49" s="36" t="s">
        <v>118</v>
      </c>
      <c r="D49" s="84" t="s">
        <v>869</v>
      </c>
      <c r="E49" s="84" t="s">
        <v>322</v>
      </c>
      <c r="F49" s="84" t="s">
        <v>322</v>
      </c>
      <c r="G49" s="84" t="s">
        <v>322</v>
      </c>
      <c r="H49" s="84" t="s">
        <v>322</v>
      </c>
    </row>
    <row r="50" spans="1:8" ht="30">
      <c r="A50" s="29" t="s">
        <v>165</v>
      </c>
      <c r="B50" s="36" t="s">
        <v>166</v>
      </c>
      <c r="C50" s="36" t="s">
        <v>118</v>
      </c>
      <c r="D50" s="84" t="s">
        <v>869</v>
      </c>
      <c r="E50" s="84" t="s">
        <v>322</v>
      </c>
      <c r="F50" s="84" t="s">
        <v>322</v>
      </c>
      <c r="G50" s="84" t="s">
        <v>322</v>
      </c>
      <c r="H50" s="84" t="s">
        <v>322</v>
      </c>
    </row>
    <row r="51" spans="1:8" ht="30">
      <c r="A51" s="29" t="s">
        <v>167</v>
      </c>
      <c r="B51" s="36" t="s">
        <v>168</v>
      </c>
      <c r="C51" s="36" t="s">
        <v>118</v>
      </c>
      <c r="D51" s="84" t="s">
        <v>869</v>
      </c>
      <c r="E51" s="96">
        <f>6.46588</f>
        <v>6.4658800000000003</v>
      </c>
      <c r="F51" s="84" t="s">
        <v>322</v>
      </c>
      <c r="G51" s="84" t="s">
        <v>322</v>
      </c>
      <c r="H51" s="84" t="s">
        <v>322</v>
      </c>
    </row>
    <row r="52" spans="1:8">
      <c r="A52" s="29" t="s">
        <v>169</v>
      </c>
      <c r="B52" s="36" t="s">
        <v>170</v>
      </c>
      <c r="C52" s="36" t="s">
        <v>118</v>
      </c>
      <c r="D52" s="84" t="s">
        <v>869</v>
      </c>
      <c r="E52" s="84" t="s">
        <v>322</v>
      </c>
      <c r="F52" s="84" t="s">
        <v>322</v>
      </c>
      <c r="G52" s="84" t="s">
        <v>322</v>
      </c>
      <c r="H52" s="84" t="s">
        <v>322</v>
      </c>
    </row>
    <row r="53" spans="1:8">
      <c r="A53" s="29" t="s">
        <v>171</v>
      </c>
      <c r="B53" s="36" t="s">
        <v>172</v>
      </c>
      <c r="C53" s="36" t="s">
        <v>118</v>
      </c>
      <c r="D53" s="84" t="s">
        <v>869</v>
      </c>
      <c r="E53" s="84" t="s">
        <v>322</v>
      </c>
      <c r="F53" s="84" t="s">
        <v>322</v>
      </c>
      <c r="G53" s="84" t="s">
        <v>322</v>
      </c>
      <c r="H53" s="84" t="s">
        <v>322</v>
      </c>
    </row>
    <row r="54" spans="1:8" ht="30">
      <c r="A54" s="29" t="s">
        <v>150</v>
      </c>
      <c r="B54" s="36" t="s">
        <v>173</v>
      </c>
      <c r="C54" s="36" t="s">
        <v>118</v>
      </c>
      <c r="D54" s="84" t="s">
        <v>869</v>
      </c>
      <c r="E54" s="96">
        <f>3.33629+0.0084083+0.000572+0.02537825+0.48507888</f>
        <v>3.8557274300000004</v>
      </c>
      <c r="F54" s="84" t="s">
        <v>322</v>
      </c>
      <c r="G54" s="84" t="s">
        <v>322</v>
      </c>
      <c r="H54" s="84" t="s">
        <v>322</v>
      </c>
    </row>
    <row r="55" spans="1:8">
      <c r="A55" s="29" t="s">
        <v>174</v>
      </c>
      <c r="B55" s="36" t="s">
        <v>175</v>
      </c>
      <c r="C55" s="36" t="s">
        <v>118</v>
      </c>
      <c r="D55" s="84" t="s">
        <v>869</v>
      </c>
      <c r="E55" s="84" t="s">
        <v>322</v>
      </c>
      <c r="F55" s="84" t="s">
        <v>322</v>
      </c>
      <c r="G55" s="84" t="s">
        <v>322</v>
      </c>
      <c r="H55" s="84" t="s">
        <v>322</v>
      </c>
    </row>
    <row r="56" spans="1:8" ht="28.5">
      <c r="A56" s="34" t="s">
        <v>176</v>
      </c>
      <c r="B56" s="35" t="s">
        <v>177</v>
      </c>
      <c r="C56" s="35" t="s">
        <v>118</v>
      </c>
      <c r="D56" s="34" t="s">
        <v>869</v>
      </c>
      <c r="E56" s="100">
        <f>E61</f>
        <v>4.9787198999999998</v>
      </c>
      <c r="F56" s="34" t="s">
        <v>322</v>
      </c>
      <c r="G56" s="34" t="s">
        <v>322</v>
      </c>
      <c r="H56" s="34" t="s">
        <v>322</v>
      </c>
    </row>
    <row r="57" spans="1:8" ht="45">
      <c r="A57" s="29" t="s">
        <v>178</v>
      </c>
      <c r="B57" s="36" t="s">
        <v>179</v>
      </c>
      <c r="C57" s="36" t="s">
        <v>118</v>
      </c>
      <c r="D57" s="84" t="s">
        <v>869</v>
      </c>
      <c r="E57" s="84" t="s">
        <v>322</v>
      </c>
      <c r="F57" s="84" t="s">
        <v>322</v>
      </c>
      <c r="G57" s="84" t="s">
        <v>322</v>
      </c>
      <c r="H57" s="84" t="s">
        <v>322</v>
      </c>
    </row>
    <row r="58" spans="1:8" ht="30">
      <c r="A58" s="29" t="s">
        <v>180</v>
      </c>
      <c r="B58" s="36" t="s">
        <v>181</v>
      </c>
      <c r="C58" s="36" t="s">
        <v>118</v>
      </c>
      <c r="D58" s="84" t="s">
        <v>869</v>
      </c>
      <c r="E58" s="96" t="s">
        <v>322</v>
      </c>
      <c r="F58" s="84" t="s">
        <v>322</v>
      </c>
      <c r="G58" s="84" t="s">
        <v>322</v>
      </c>
      <c r="H58" s="84" t="s">
        <v>322</v>
      </c>
    </row>
    <row r="59" spans="1:8" ht="30">
      <c r="A59" s="29" t="s">
        <v>182</v>
      </c>
      <c r="B59" s="36" t="s">
        <v>183</v>
      </c>
      <c r="C59" s="36" t="s">
        <v>118</v>
      </c>
      <c r="D59" s="84" t="s">
        <v>869</v>
      </c>
      <c r="E59" s="84" t="s">
        <v>322</v>
      </c>
      <c r="F59" s="84" t="s">
        <v>322</v>
      </c>
      <c r="G59" s="84" t="s">
        <v>322</v>
      </c>
      <c r="H59" s="84" t="s">
        <v>322</v>
      </c>
    </row>
    <row r="60" spans="1:8">
      <c r="A60" s="29" t="s">
        <v>184</v>
      </c>
      <c r="B60" s="36" t="s">
        <v>185</v>
      </c>
      <c r="C60" s="36" t="s">
        <v>118</v>
      </c>
      <c r="D60" s="84" t="s">
        <v>869</v>
      </c>
      <c r="E60" s="84" t="s">
        <v>322</v>
      </c>
      <c r="F60" s="84" t="s">
        <v>322</v>
      </c>
      <c r="G60" s="84" t="s">
        <v>322</v>
      </c>
      <c r="H60" s="84" t="s">
        <v>322</v>
      </c>
    </row>
    <row r="61" spans="1:8">
      <c r="A61" s="29" t="s">
        <v>186</v>
      </c>
      <c r="B61" s="36" t="s">
        <v>187</v>
      </c>
      <c r="C61" s="36" t="s">
        <v>118</v>
      </c>
      <c r="D61" s="84" t="s">
        <v>869</v>
      </c>
      <c r="E61" s="96">
        <f>4.66423+0.02004822+0.00222268+0.292219</f>
        <v>4.9787198999999998</v>
      </c>
      <c r="F61" s="84" t="s">
        <v>322</v>
      </c>
      <c r="G61" s="84" t="s">
        <v>322</v>
      </c>
      <c r="H61" s="84" t="s">
        <v>322</v>
      </c>
    </row>
    <row r="62" spans="1:8" ht="28.5">
      <c r="A62" s="34" t="s">
        <v>188</v>
      </c>
      <c r="B62" s="35" t="s">
        <v>189</v>
      </c>
      <c r="C62" s="35" t="s">
        <v>118</v>
      </c>
      <c r="D62" s="34" t="s">
        <v>869</v>
      </c>
      <c r="E62" s="100">
        <f>5.81523+1.44355+0.087048+0.35787795</f>
        <v>7.7037059499999998</v>
      </c>
      <c r="F62" s="34" t="s">
        <v>322</v>
      </c>
      <c r="G62" s="34" t="s">
        <v>322</v>
      </c>
      <c r="H62" s="34" t="s">
        <v>322</v>
      </c>
    </row>
    <row r="63" spans="1:8" ht="28.5">
      <c r="A63" s="34" t="s">
        <v>190</v>
      </c>
      <c r="B63" s="35" t="s">
        <v>191</v>
      </c>
      <c r="C63" s="35" t="s">
        <v>118</v>
      </c>
      <c r="D63" s="34" t="s">
        <v>869</v>
      </c>
      <c r="E63" s="95">
        <f>1.22695</f>
        <v>1.22695</v>
      </c>
      <c r="F63" s="34" t="s">
        <v>322</v>
      </c>
      <c r="G63" s="34" t="s">
        <v>322</v>
      </c>
      <c r="H63" s="34" t="s">
        <v>322</v>
      </c>
    </row>
    <row r="64" spans="1:8">
      <c r="A64" s="34" t="s">
        <v>192</v>
      </c>
      <c r="B64" s="35" t="s">
        <v>193</v>
      </c>
      <c r="C64" s="35" t="s">
        <v>118</v>
      </c>
      <c r="D64" s="34" t="s">
        <v>869</v>
      </c>
      <c r="E64" s="100">
        <f>E66</f>
        <v>0.20007</v>
      </c>
      <c r="F64" s="34" t="s">
        <v>322</v>
      </c>
      <c r="G64" s="34" t="s">
        <v>322</v>
      </c>
      <c r="H64" s="34" t="s">
        <v>322</v>
      </c>
    </row>
    <row r="65" spans="1:8">
      <c r="A65" s="29" t="s">
        <v>194</v>
      </c>
      <c r="B65" s="36" t="s">
        <v>195</v>
      </c>
      <c r="C65" s="36" t="s">
        <v>118</v>
      </c>
      <c r="D65" s="84" t="s">
        <v>869</v>
      </c>
      <c r="E65" s="84" t="s">
        <v>322</v>
      </c>
      <c r="F65" s="84" t="s">
        <v>322</v>
      </c>
      <c r="G65" s="84" t="s">
        <v>322</v>
      </c>
      <c r="H65" s="84" t="s">
        <v>322</v>
      </c>
    </row>
    <row r="66" spans="1:8">
      <c r="A66" s="29" t="s">
        <v>196</v>
      </c>
      <c r="B66" s="36" t="s">
        <v>197</v>
      </c>
      <c r="C66" s="36" t="s">
        <v>118</v>
      </c>
      <c r="D66" s="84" t="s">
        <v>869</v>
      </c>
      <c r="E66" s="96">
        <v>0.20007</v>
      </c>
      <c r="F66" s="84" t="s">
        <v>322</v>
      </c>
      <c r="G66" s="84" t="s">
        <v>322</v>
      </c>
      <c r="H66" s="84" t="s">
        <v>322</v>
      </c>
    </row>
    <row r="67" spans="1:8">
      <c r="A67" s="34" t="s">
        <v>198</v>
      </c>
      <c r="B67" s="35" t="s">
        <v>199</v>
      </c>
      <c r="C67" s="35" t="s">
        <v>118</v>
      </c>
      <c r="D67" s="34" t="s">
        <v>869</v>
      </c>
      <c r="E67" s="100">
        <f>E68+E69</f>
        <v>2.5735906000000002</v>
      </c>
      <c r="F67" s="34" t="s">
        <v>322</v>
      </c>
      <c r="G67" s="34" t="s">
        <v>322</v>
      </c>
      <c r="H67" s="34" t="s">
        <v>322</v>
      </c>
    </row>
    <row r="68" spans="1:8">
      <c r="A68" s="29" t="s">
        <v>200</v>
      </c>
      <c r="B68" s="36" t="s">
        <v>201</v>
      </c>
      <c r="C68" s="36" t="s">
        <v>118</v>
      </c>
      <c r="D68" s="84" t="s">
        <v>869</v>
      </c>
      <c r="E68" s="96">
        <f>0.0049606+0.28562+1.46948-0.46065-0.4176</f>
        <v>0.88181059999999989</v>
      </c>
      <c r="F68" s="84" t="s">
        <v>322</v>
      </c>
      <c r="G68" s="84" t="s">
        <v>322</v>
      </c>
      <c r="H68" s="84" t="s">
        <v>322</v>
      </c>
    </row>
    <row r="69" spans="1:8">
      <c r="A69" s="29" t="s">
        <v>202</v>
      </c>
      <c r="B69" s="36" t="s">
        <v>203</v>
      </c>
      <c r="C69" s="36" t="s">
        <v>118</v>
      </c>
      <c r="D69" s="84" t="s">
        <v>869</v>
      </c>
      <c r="E69" s="96">
        <f>0.46065+0.4176+0.81353</f>
        <v>1.6917800000000001</v>
      </c>
      <c r="F69" s="84" t="s">
        <v>322</v>
      </c>
      <c r="G69" s="84" t="s">
        <v>322</v>
      </c>
      <c r="H69" s="84" t="s">
        <v>322</v>
      </c>
    </row>
    <row r="70" spans="1:8">
      <c r="A70" s="29" t="s">
        <v>204</v>
      </c>
      <c r="B70" s="36" t="s">
        <v>205</v>
      </c>
      <c r="C70" s="36" t="s">
        <v>118</v>
      </c>
      <c r="D70" s="84" t="s">
        <v>869</v>
      </c>
      <c r="E70" s="84" t="s">
        <v>322</v>
      </c>
      <c r="F70" s="84" t="s">
        <v>322</v>
      </c>
      <c r="G70" s="84" t="s">
        <v>322</v>
      </c>
      <c r="H70" s="84" t="s">
        <v>322</v>
      </c>
    </row>
    <row r="71" spans="1:8">
      <c r="A71" s="34" t="s">
        <v>206</v>
      </c>
      <c r="B71" s="35" t="s">
        <v>207</v>
      </c>
      <c r="C71" s="35" t="s">
        <v>118</v>
      </c>
      <c r="D71" s="34" t="s">
        <v>869</v>
      </c>
      <c r="E71" s="34" t="s">
        <v>322</v>
      </c>
      <c r="F71" s="34" t="s">
        <v>322</v>
      </c>
      <c r="G71" s="34" t="s">
        <v>322</v>
      </c>
      <c r="H71" s="34" t="s">
        <v>322</v>
      </c>
    </row>
    <row r="72" spans="1:8">
      <c r="A72" s="29" t="s">
        <v>208</v>
      </c>
      <c r="B72" s="36" t="s">
        <v>209</v>
      </c>
      <c r="C72" s="36" t="s">
        <v>118</v>
      </c>
      <c r="D72" s="84" t="s">
        <v>869</v>
      </c>
      <c r="E72" s="84" t="s">
        <v>322</v>
      </c>
      <c r="F72" s="84" t="s">
        <v>322</v>
      </c>
      <c r="G72" s="84" t="s">
        <v>322</v>
      </c>
      <c r="H72" s="84" t="s">
        <v>322</v>
      </c>
    </row>
    <row r="73" spans="1:8">
      <c r="A73" s="29" t="s">
        <v>210</v>
      </c>
      <c r="B73" s="36" t="s">
        <v>211</v>
      </c>
      <c r="C73" s="36" t="s">
        <v>118</v>
      </c>
      <c r="D73" s="84" t="s">
        <v>869</v>
      </c>
      <c r="E73" s="84" t="s">
        <v>322</v>
      </c>
      <c r="F73" s="84" t="s">
        <v>322</v>
      </c>
      <c r="G73" s="84" t="s">
        <v>322</v>
      </c>
      <c r="H73" s="84" t="s">
        <v>322</v>
      </c>
    </row>
    <row r="74" spans="1:8">
      <c r="A74" s="29" t="s">
        <v>212</v>
      </c>
      <c r="B74" s="36" t="s">
        <v>213</v>
      </c>
      <c r="C74" s="36" t="s">
        <v>118</v>
      </c>
      <c r="D74" s="84" t="s">
        <v>869</v>
      </c>
      <c r="E74" s="84" t="s">
        <v>322</v>
      </c>
      <c r="F74" s="84" t="s">
        <v>322</v>
      </c>
      <c r="G74" s="84" t="s">
        <v>322</v>
      </c>
      <c r="H74" s="84" t="s">
        <v>322</v>
      </c>
    </row>
    <row r="75" spans="1:8" ht="28.5">
      <c r="A75" s="34" t="s">
        <v>214</v>
      </c>
      <c r="B75" s="35" t="s">
        <v>611</v>
      </c>
      <c r="C75" s="35" t="s">
        <v>118</v>
      </c>
      <c r="D75" s="34" t="s">
        <v>869</v>
      </c>
      <c r="E75" s="95">
        <f>E17-E32</f>
        <v>1.7301022400000008</v>
      </c>
      <c r="F75" s="34" t="s">
        <v>322</v>
      </c>
      <c r="G75" s="34" t="s">
        <v>322</v>
      </c>
      <c r="H75" s="34" t="s">
        <v>322</v>
      </c>
    </row>
    <row r="76" spans="1:8" ht="30">
      <c r="A76" s="29" t="s">
        <v>215</v>
      </c>
      <c r="B76" s="36" t="s">
        <v>120</v>
      </c>
      <c r="C76" s="36" t="s">
        <v>118</v>
      </c>
      <c r="D76" s="84" t="s">
        <v>869</v>
      </c>
      <c r="E76" s="84" t="s">
        <v>322</v>
      </c>
      <c r="F76" s="84" t="s">
        <v>322</v>
      </c>
      <c r="G76" s="84" t="s">
        <v>322</v>
      </c>
      <c r="H76" s="84" t="s">
        <v>322</v>
      </c>
    </row>
    <row r="77" spans="1:8" ht="45">
      <c r="A77" s="29" t="s">
        <v>216</v>
      </c>
      <c r="B77" s="36" t="s">
        <v>121</v>
      </c>
      <c r="C77" s="36" t="s">
        <v>118</v>
      </c>
      <c r="D77" s="84" t="s">
        <v>869</v>
      </c>
      <c r="E77" s="84" t="s">
        <v>322</v>
      </c>
      <c r="F77" s="84" t="s">
        <v>322</v>
      </c>
      <c r="G77" s="84" t="s">
        <v>322</v>
      </c>
      <c r="H77" s="84" t="s">
        <v>322</v>
      </c>
    </row>
    <row r="78" spans="1:8" ht="45">
      <c r="A78" s="29" t="s">
        <v>217</v>
      </c>
      <c r="B78" s="36" t="s">
        <v>123</v>
      </c>
      <c r="C78" s="36" t="s">
        <v>118</v>
      </c>
      <c r="D78" s="84" t="s">
        <v>869</v>
      </c>
      <c r="E78" s="84" t="s">
        <v>322</v>
      </c>
      <c r="F78" s="84" t="s">
        <v>322</v>
      </c>
      <c r="G78" s="84" t="s">
        <v>322</v>
      </c>
      <c r="H78" s="84" t="s">
        <v>322</v>
      </c>
    </row>
    <row r="79" spans="1:8" ht="45">
      <c r="A79" s="29" t="s">
        <v>218</v>
      </c>
      <c r="B79" s="36" t="s">
        <v>125</v>
      </c>
      <c r="C79" s="36" t="s">
        <v>118</v>
      </c>
      <c r="D79" s="84" t="s">
        <v>869</v>
      </c>
      <c r="E79" s="84" t="s">
        <v>322</v>
      </c>
      <c r="F79" s="84" t="s">
        <v>322</v>
      </c>
      <c r="G79" s="84" t="s">
        <v>322</v>
      </c>
      <c r="H79" s="84" t="s">
        <v>322</v>
      </c>
    </row>
    <row r="80" spans="1:8" ht="30">
      <c r="A80" s="29" t="s">
        <v>219</v>
      </c>
      <c r="B80" s="36" t="s">
        <v>127</v>
      </c>
      <c r="C80" s="36" t="s">
        <v>118</v>
      </c>
      <c r="D80" s="84" t="s">
        <v>869</v>
      </c>
      <c r="E80" s="84" t="s">
        <v>322</v>
      </c>
      <c r="F80" s="84" t="s">
        <v>322</v>
      </c>
      <c r="G80" s="84" t="s">
        <v>322</v>
      </c>
      <c r="H80" s="84" t="s">
        <v>322</v>
      </c>
    </row>
    <row r="81" spans="1:8" ht="30">
      <c r="A81" s="29" t="s">
        <v>220</v>
      </c>
      <c r="B81" s="36" t="s">
        <v>129</v>
      </c>
      <c r="C81" s="36" t="s">
        <v>118</v>
      </c>
      <c r="D81" s="84" t="s">
        <v>869</v>
      </c>
      <c r="E81" s="84" t="s">
        <v>322</v>
      </c>
      <c r="F81" s="84" t="s">
        <v>322</v>
      </c>
      <c r="G81" s="84" t="s">
        <v>322</v>
      </c>
      <c r="H81" s="84" t="s">
        <v>322</v>
      </c>
    </row>
    <row r="82" spans="1:8" ht="30">
      <c r="A82" s="29" t="s">
        <v>221</v>
      </c>
      <c r="B82" s="36" t="s">
        <v>131</v>
      </c>
      <c r="C82" s="36" t="s">
        <v>118</v>
      </c>
      <c r="D82" s="84" t="s">
        <v>869</v>
      </c>
      <c r="E82" s="84" t="s">
        <v>322</v>
      </c>
      <c r="F82" s="84" t="s">
        <v>322</v>
      </c>
      <c r="G82" s="84" t="s">
        <v>322</v>
      </c>
      <c r="H82" s="84" t="s">
        <v>322</v>
      </c>
    </row>
    <row r="83" spans="1:8" ht="30">
      <c r="A83" s="29" t="s">
        <v>222</v>
      </c>
      <c r="B83" s="36" t="s">
        <v>133</v>
      </c>
      <c r="C83" s="36" t="s">
        <v>118</v>
      </c>
      <c r="D83" s="84" t="s">
        <v>869</v>
      </c>
      <c r="E83" s="84" t="s">
        <v>322</v>
      </c>
      <c r="F83" s="84" t="s">
        <v>322</v>
      </c>
      <c r="G83" s="84" t="s">
        <v>322</v>
      </c>
      <c r="H83" s="84" t="s">
        <v>322</v>
      </c>
    </row>
    <row r="84" spans="1:8">
      <c r="A84" s="29" t="s">
        <v>223</v>
      </c>
      <c r="B84" s="36" t="s">
        <v>135</v>
      </c>
      <c r="C84" s="36" t="s">
        <v>118</v>
      </c>
      <c r="D84" s="84" t="s">
        <v>869</v>
      </c>
      <c r="E84" s="84" t="s">
        <v>322</v>
      </c>
      <c r="F84" s="84" t="s">
        <v>322</v>
      </c>
      <c r="G84" s="84" t="s">
        <v>322</v>
      </c>
      <c r="H84" s="84" t="s">
        <v>322</v>
      </c>
    </row>
    <row r="85" spans="1:8">
      <c r="A85" s="29" t="s">
        <v>224</v>
      </c>
      <c r="B85" s="36" t="s">
        <v>137</v>
      </c>
      <c r="C85" s="36" t="s">
        <v>118</v>
      </c>
      <c r="D85" s="84" t="s">
        <v>869</v>
      </c>
      <c r="E85" s="84" t="s">
        <v>322</v>
      </c>
      <c r="F85" s="84" t="s">
        <v>322</v>
      </c>
      <c r="G85" s="84" t="s">
        <v>322</v>
      </c>
      <c r="H85" s="84" t="s">
        <v>322</v>
      </c>
    </row>
    <row r="86" spans="1:8" ht="45">
      <c r="A86" s="48">
        <v>44046</v>
      </c>
      <c r="B86" s="36" t="s">
        <v>139</v>
      </c>
      <c r="C86" s="36" t="s">
        <v>118</v>
      </c>
      <c r="D86" s="84" t="s">
        <v>869</v>
      </c>
      <c r="E86" s="84" t="s">
        <v>322</v>
      </c>
      <c r="F86" s="84" t="s">
        <v>322</v>
      </c>
      <c r="G86" s="84" t="s">
        <v>322</v>
      </c>
      <c r="H86" s="84" t="s">
        <v>322</v>
      </c>
    </row>
    <row r="87" spans="1:8" ht="30">
      <c r="A87" s="29" t="s">
        <v>225</v>
      </c>
      <c r="B87" s="36" t="s">
        <v>141</v>
      </c>
      <c r="C87" s="36" t="s">
        <v>118</v>
      </c>
      <c r="D87" s="84" t="s">
        <v>869</v>
      </c>
      <c r="E87" s="84" t="s">
        <v>322</v>
      </c>
      <c r="F87" s="84" t="s">
        <v>322</v>
      </c>
      <c r="G87" s="84" t="s">
        <v>322</v>
      </c>
      <c r="H87" s="84" t="s">
        <v>322</v>
      </c>
    </row>
    <row r="88" spans="1:8">
      <c r="A88" s="29" t="s">
        <v>226</v>
      </c>
      <c r="B88" s="36" t="s">
        <v>143</v>
      </c>
      <c r="C88" s="36" t="s">
        <v>118</v>
      </c>
      <c r="D88" s="84" t="s">
        <v>869</v>
      </c>
      <c r="E88" s="84" t="s">
        <v>322</v>
      </c>
      <c r="F88" s="84" t="s">
        <v>322</v>
      </c>
      <c r="G88" s="84" t="s">
        <v>322</v>
      </c>
      <c r="H88" s="84" t="s">
        <v>322</v>
      </c>
    </row>
    <row r="89" spans="1:8">
      <c r="A89" s="29" t="s">
        <v>227</v>
      </c>
      <c r="B89" s="36" t="s">
        <v>145</v>
      </c>
      <c r="C89" s="36" t="s">
        <v>118</v>
      </c>
      <c r="D89" s="84" t="s">
        <v>869</v>
      </c>
      <c r="E89" s="84" t="s">
        <v>322</v>
      </c>
      <c r="F89" s="84" t="s">
        <v>322</v>
      </c>
      <c r="G89" s="84" t="s">
        <v>322</v>
      </c>
      <c r="H89" s="84" t="s">
        <v>322</v>
      </c>
    </row>
    <row r="90" spans="1:8" ht="28.5">
      <c r="A90" s="34" t="s">
        <v>228</v>
      </c>
      <c r="B90" s="35" t="s">
        <v>229</v>
      </c>
      <c r="C90" s="35" t="s">
        <v>118</v>
      </c>
      <c r="D90" s="34" t="s">
        <v>869</v>
      </c>
      <c r="E90" s="95">
        <v>0</v>
      </c>
      <c r="F90" s="34" t="s">
        <v>322</v>
      </c>
      <c r="G90" s="34" t="s">
        <v>322</v>
      </c>
      <c r="H90" s="34" t="s">
        <v>322</v>
      </c>
    </row>
    <row r="91" spans="1:8">
      <c r="A91" s="29" t="s">
        <v>71</v>
      </c>
      <c r="B91" s="36" t="s">
        <v>230</v>
      </c>
      <c r="C91" s="36" t="s">
        <v>118</v>
      </c>
      <c r="D91" s="84" t="s">
        <v>869</v>
      </c>
      <c r="E91" s="84" t="s">
        <v>322</v>
      </c>
      <c r="F91" s="84" t="s">
        <v>322</v>
      </c>
      <c r="G91" s="84" t="s">
        <v>322</v>
      </c>
      <c r="H91" s="84" t="s">
        <v>322</v>
      </c>
    </row>
    <row r="92" spans="1:8">
      <c r="A92" s="29" t="s">
        <v>231</v>
      </c>
      <c r="B92" s="36" t="s">
        <v>232</v>
      </c>
      <c r="C92" s="36" t="s">
        <v>118</v>
      </c>
      <c r="D92" s="84" t="s">
        <v>869</v>
      </c>
      <c r="E92" s="84" t="s">
        <v>322</v>
      </c>
      <c r="F92" s="84" t="s">
        <v>322</v>
      </c>
      <c r="G92" s="84" t="s">
        <v>322</v>
      </c>
      <c r="H92" s="84" t="s">
        <v>322</v>
      </c>
    </row>
    <row r="93" spans="1:8">
      <c r="A93" s="29" t="s">
        <v>233</v>
      </c>
      <c r="B93" s="36" t="s">
        <v>234</v>
      </c>
      <c r="C93" s="36" t="s">
        <v>118</v>
      </c>
      <c r="D93" s="84" t="s">
        <v>869</v>
      </c>
      <c r="E93" s="84" t="s">
        <v>322</v>
      </c>
      <c r="F93" s="84" t="s">
        <v>322</v>
      </c>
      <c r="G93" s="84" t="s">
        <v>322</v>
      </c>
      <c r="H93" s="84" t="s">
        <v>322</v>
      </c>
    </row>
    <row r="94" spans="1:8">
      <c r="A94" s="29" t="s">
        <v>235</v>
      </c>
      <c r="B94" s="36" t="s">
        <v>236</v>
      </c>
      <c r="C94" s="36" t="s">
        <v>118</v>
      </c>
      <c r="D94" s="84" t="s">
        <v>869</v>
      </c>
      <c r="E94" s="84" t="s">
        <v>322</v>
      </c>
      <c r="F94" s="84" t="s">
        <v>322</v>
      </c>
      <c r="G94" s="84" t="s">
        <v>322</v>
      </c>
      <c r="H94" s="84" t="s">
        <v>322</v>
      </c>
    </row>
    <row r="95" spans="1:8">
      <c r="A95" s="29" t="s">
        <v>237</v>
      </c>
      <c r="B95" s="36" t="s">
        <v>238</v>
      </c>
      <c r="C95" s="36" t="s">
        <v>118</v>
      </c>
      <c r="D95" s="84" t="s">
        <v>869</v>
      </c>
      <c r="E95" s="84" t="s">
        <v>322</v>
      </c>
      <c r="F95" s="84" t="s">
        <v>322</v>
      </c>
      <c r="G95" s="84" t="s">
        <v>322</v>
      </c>
      <c r="H95" s="84" t="s">
        <v>322</v>
      </c>
    </row>
    <row r="96" spans="1:8">
      <c r="A96" s="29" t="s">
        <v>239</v>
      </c>
      <c r="B96" s="36" t="s">
        <v>240</v>
      </c>
      <c r="C96" s="36" t="s">
        <v>118</v>
      </c>
      <c r="D96" s="84" t="s">
        <v>869</v>
      </c>
      <c r="E96" s="84" t="s">
        <v>322</v>
      </c>
      <c r="F96" s="84" t="s">
        <v>322</v>
      </c>
      <c r="G96" s="84" t="s">
        <v>322</v>
      </c>
      <c r="H96" s="84" t="s">
        <v>322</v>
      </c>
    </row>
    <row r="97" spans="1:8">
      <c r="A97" s="29" t="s">
        <v>72</v>
      </c>
      <c r="B97" s="36" t="s">
        <v>199</v>
      </c>
      <c r="C97" s="36" t="s">
        <v>118</v>
      </c>
      <c r="D97" s="84" t="s">
        <v>869</v>
      </c>
      <c r="E97" s="84" t="s">
        <v>322</v>
      </c>
      <c r="F97" s="84" t="s">
        <v>322</v>
      </c>
      <c r="G97" s="84" t="s">
        <v>322</v>
      </c>
      <c r="H97" s="84" t="s">
        <v>322</v>
      </c>
    </row>
    <row r="98" spans="1:8">
      <c r="A98" s="29" t="s">
        <v>241</v>
      </c>
      <c r="B98" s="36" t="s">
        <v>242</v>
      </c>
      <c r="C98" s="36" t="s">
        <v>118</v>
      </c>
      <c r="D98" s="84" t="s">
        <v>869</v>
      </c>
      <c r="E98" s="84" t="s">
        <v>322</v>
      </c>
      <c r="F98" s="84" t="s">
        <v>322</v>
      </c>
      <c r="G98" s="84" t="s">
        <v>322</v>
      </c>
      <c r="H98" s="84" t="s">
        <v>322</v>
      </c>
    </row>
    <row r="99" spans="1:8">
      <c r="A99" s="29" t="s">
        <v>243</v>
      </c>
      <c r="B99" s="36" t="s">
        <v>244</v>
      </c>
      <c r="C99" s="36" t="s">
        <v>118</v>
      </c>
      <c r="D99" s="84" t="s">
        <v>869</v>
      </c>
      <c r="E99" s="99" t="s">
        <v>322</v>
      </c>
      <c r="F99" s="84" t="s">
        <v>322</v>
      </c>
      <c r="G99" s="84" t="s">
        <v>322</v>
      </c>
      <c r="H99" s="84" t="s">
        <v>322</v>
      </c>
    </row>
    <row r="100" spans="1:8">
      <c r="A100" s="29" t="s">
        <v>245</v>
      </c>
      <c r="B100" s="36" t="s">
        <v>246</v>
      </c>
      <c r="C100" s="36" t="s">
        <v>118</v>
      </c>
      <c r="D100" s="84" t="s">
        <v>869</v>
      </c>
      <c r="E100" s="84" t="s">
        <v>322</v>
      </c>
      <c r="F100" s="84" t="s">
        <v>322</v>
      </c>
      <c r="G100" s="84" t="s">
        <v>322</v>
      </c>
      <c r="H100" s="84" t="s">
        <v>322</v>
      </c>
    </row>
    <row r="101" spans="1:8">
      <c r="A101" s="29" t="s">
        <v>247</v>
      </c>
      <c r="B101" s="36" t="s">
        <v>238</v>
      </c>
      <c r="C101" s="36" t="s">
        <v>118</v>
      </c>
      <c r="D101" s="84" t="s">
        <v>869</v>
      </c>
      <c r="E101" s="84" t="s">
        <v>322</v>
      </c>
      <c r="F101" s="84" t="s">
        <v>322</v>
      </c>
      <c r="G101" s="84" t="s">
        <v>322</v>
      </c>
      <c r="H101" s="84" t="s">
        <v>322</v>
      </c>
    </row>
    <row r="102" spans="1:8">
      <c r="A102" s="29" t="s">
        <v>248</v>
      </c>
      <c r="B102" s="36" t="s">
        <v>249</v>
      </c>
      <c r="C102" s="36" t="s">
        <v>118</v>
      </c>
      <c r="D102" s="84" t="s">
        <v>869</v>
      </c>
      <c r="E102" s="84" t="s">
        <v>322</v>
      </c>
      <c r="F102" s="84" t="s">
        <v>322</v>
      </c>
      <c r="G102" s="84" t="s">
        <v>322</v>
      </c>
      <c r="H102" s="84" t="s">
        <v>322</v>
      </c>
    </row>
    <row r="103" spans="1:8" ht="28.5">
      <c r="A103" s="34" t="s">
        <v>250</v>
      </c>
      <c r="B103" s="35" t="s">
        <v>251</v>
      </c>
      <c r="C103" s="35" t="s">
        <v>118</v>
      </c>
      <c r="D103" s="34" t="s">
        <v>869</v>
      </c>
      <c r="E103" s="95">
        <f>E75+E90</f>
        <v>1.7301022400000008</v>
      </c>
      <c r="F103" s="34" t="s">
        <v>322</v>
      </c>
      <c r="G103" s="34" t="s">
        <v>322</v>
      </c>
      <c r="H103" s="34" t="s">
        <v>322</v>
      </c>
    </row>
    <row r="104" spans="1:8" ht="45">
      <c r="A104" s="29" t="s">
        <v>75</v>
      </c>
      <c r="B104" s="36" t="s">
        <v>252</v>
      </c>
      <c r="C104" s="36" t="s">
        <v>118</v>
      </c>
      <c r="D104" s="84" t="s">
        <v>869</v>
      </c>
      <c r="E104" s="84" t="s">
        <v>322</v>
      </c>
      <c r="F104" s="84" t="s">
        <v>322</v>
      </c>
      <c r="G104" s="84" t="s">
        <v>322</v>
      </c>
      <c r="H104" s="84" t="s">
        <v>322</v>
      </c>
    </row>
    <row r="105" spans="1:8" ht="45">
      <c r="A105" s="29" t="s">
        <v>253</v>
      </c>
      <c r="B105" s="36" t="s">
        <v>121</v>
      </c>
      <c r="C105" s="36" t="s">
        <v>118</v>
      </c>
      <c r="D105" s="84" t="s">
        <v>869</v>
      </c>
      <c r="E105" s="84" t="s">
        <v>322</v>
      </c>
      <c r="F105" s="84" t="s">
        <v>322</v>
      </c>
      <c r="G105" s="84" t="s">
        <v>322</v>
      </c>
      <c r="H105" s="84" t="s">
        <v>322</v>
      </c>
    </row>
    <row r="106" spans="1:8" ht="45">
      <c r="A106" s="29" t="s">
        <v>254</v>
      </c>
      <c r="B106" s="36" t="s">
        <v>123</v>
      </c>
      <c r="C106" s="36" t="s">
        <v>118</v>
      </c>
      <c r="D106" s="84" t="s">
        <v>869</v>
      </c>
      <c r="E106" s="84" t="s">
        <v>322</v>
      </c>
      <c r="F106" s="84" t="s">
        <v>322</v>
      </c>
      <c r="G106" s="84" t="s">
        <v>322</v>
      </c>
      <c r="H106" s="84" t="s">
        <v>322</v>
      </c>
    </row>
    <row r="107" spans="1:8" ht="45">
      <c r="A107" s="29" t="s">
        <v>255</v>
      </c>
      <c r="B107" s="36" t="s">
        <v>125</v>
      </c>
      <c r="C107" s="36" t="s">
        <v>118</v>
      </c>
      <c r="D107" s="84" t="s">
        <v>869</v>
      </c>
      <c r="E107" s="84" t="s">
        <v>322</v>
      </c>
      <c r="F107" s="84" t="s">
        <v>322</v>
      </c>
      <c r="G107" s="84" t="s">
        <v>322</v>
      </c>
      <c r="H107" s="84" t="s">
        <v>322</v>
      </c>
    </row>
    <row r="108" spans="1:8" ht="30">
      <c r="A108" s="29" t="s">
        <v>76</v>
      </c>
      <c r="B108" s="36" t="s">
        <v>127</v>
      </c>
      <c r="C108" s="36" t="s">
        <v>118</v>
      </c>
      <c r="D108" s="84" t="s">
        <v>869</v>
      </c>
      <c r="E108" s="84" t="s">
        <v>322</v>
      </c>
      <c r="F108" s="84" t="s">
        <v>322</v>
      </c>
      <c r="G108" s="84" t="s">
        <v>322</v>
      </c>
      <c r="H108" s="84" t="s">
        <v>322</v>
      </c>
    </row>
    <row r="109" spans="1:8" ht="30">
      <c r="A109" s="29" t="s">
        <v>77</v>
      </c>
      <c r="B109" s="36" t="s">
        <v>129</v>
      </c>
      <c r="C109" s="36" t="s">
        <v>118</v>
      </c>
      <c r="D109" s="84" t="s">
        <v>869</v>
      </c>
      <c r="E109" s="84" t="s">
        <v>322</v>
      </c>
      <c r="F109" s="84" t="s">
        <v>322</v>
      </c>
      <c r="G109" s="84" t="s">
        <v>322</v>
      </c>
      <c r="H109" s="84" t="s">
        <v>322</v>
      </c>
    </row>
    <row r="110" spans="1:8" ht="30">
      <c r="A110" s="29" t="s">
        <v>78</v>
      </c>
      <c r="B110" s="36" t="s">
        <v>131</v>
      </c>
      <c r="C110" s="36" t="s">
        <v>118</v>
      </c>
      <c r="D110" s="84" t="s">
        <v>869</v>
      </c>
      <c r="E110" s="84" t="s">
        <v>322</v>
      </c>
      <c r="F110" s="84" t="s">
        <v>322</v>
      </c>
      <c r="G110" s="84" t="s">
        <v>322</v>
      </c>
      <c r="H110" s="84" t="s">
        <v>322</v>
      </c>
    </row>
    <row r="111" spans="1:8" ht="30">
      <c r="A111" s="29" t="s">
        <v>256</v>
      </c>
      <c r="B111" s="36" t="s">
        <v>133</v>
      </c>
      <c r="C111" s="36" t="s">
        <v>118</v>
      </c>
      <c r="D111" s="84" t="s">
        <v>869</v>
      </c>
      <c r="E111" s="84" t="s">
        <v>322</v>
      </c>
      <c r="F111" s="84" t="s">
        <v>322</v>
      </c>
      <c r="G111" s="84" t="s">
        <v>322</v>
      </c>
      <c r="H111" s="84" t="s">
        <v>322</v>
      </c>
    </row>
    <row r="112" spans="1:8">
      <c r="A112" s="29" t="s">
        <v>257</v>
      </c>
      <c r="B112" s="36" t="s">
        <v>135</v>
      </c>
      <c r="C112" s="36" t="s">
        <v>118</v>
      </c>
      <c r="D112" s="84" t="s">
        <v>869</v>
      </c>
      <c r="E112" s="84" t="s">
        <v>322</v>
      </c>
      <c r="F112" s="84" t="s">
        <v>322</v>
      </c>
      <c r="G112" s="84" t="s">
        <v>322</v>
      </c>
      <c r="H112" s="84" t="s">
        <v>322</v>
      </c>
    </row>
    <row r="113" spans="1:8">
      <c r="A113" s="29" t="s">
        <v>258</v>
      </c>
      <c r="B113" s="36" t="s">
        <v>137</v>
      </c>
      <c r="C113" s="36" t="s">
        <v>118</v>
      </c>
      <c r="D113" s="84" t="s">
        <v>869</v>
      </c>
      <c r="E113" s="84" t="s">
        <v>322</v>
      </c>
      <c r="F113" s="84" t="s">
        <v>322</v>
      </c>
      <c r="G113" s="84" t="s">
        <v>322</v>
      </c>
      <c r="H113" s="84" t="s">
        <v>322</v>
      </c>
    </row>
    <row r="114" spans="1:8" ht="45">
      <c r="A114" s="29" t="s">
        <v>259</v>
      </c>
      <c r="B114" s="36" t="s">
        <v>139</v>
      </c>
      <c r="C114" s="36" t="s">
        <v>118</v>
      </c>
      <c r="D114" s="84" t="s">
        <v>869</v>
      </c>
      <c r="E114" s="84" t="s">
        <v>322</v>
      </c>
      <c r="F114" s="84" t="s">
        <v>322</v>
      </c>
      <c r="G114" s="84" t="s">
        <v>322</v>
      </c>
      <c r="H114" s="84" t="s">
        <v>322</v>
      </c>
    </row>
    <row r="115" spans="1:8" ht="30">
      <c r="A115" s="29" t="s">
        <v>260</v>
      </c>
      <c r="B115" s="36" t="s">
        <v>141</v>
      </c>
      <c r="C115" s="36" t="s">
        <v>118</v>
      </c>
      <c r="D115" s="84" t="s">
        <v>869</v>
      </c>
      <c r="E115" s="84" t="s">
        <v>322</v>
      </c>
      <c r="F115" s="84" t="s">
        <v>322</v>
      </c>
      <c r="G115" s="84" t="s">
        <v>322</v>
      </c>
      <c r="H115" s="84" t="s">
        <v>322</v>
      </c>
    </row>
    <row r="116" spans="1:8">
      <c r="A116" s="29" t="s">
        <v>261</v>
      </c>
      <c r="B116" s="36" t="s">
        <v>143</v>
      </c>
      <c r="C116" s="36" t="s">
        <v>118</v>
      </c>
      <c r="D116" s="84" t="s">
        <v>869</v>
      </c>
      <c r="E116" s="84" t="s">
        <v>322</v>
      </c>
      <c r="F116" s="84" t="s">
        <v>322</v>
      </c>
      <c r="G116" s="84" t="s">
        <v>322</v>
      </c>
      <c r="H116" s="84" t="s">
        <v>322</v>
      </c>
    </row>
    <row r="117" spans="1:8">
      <c r="A117" s="29" t="s">
        <v>262</v>
      </c>
      <c r="B117" s="36" t="s">
        <v>145</v>
      </c>
      <c r="C117" s="36" t="s">
        <v>118</v>
      </c>
      <c r="D117" s="84" t="s">
        <v>869</v>
      </c>
      <c r="E117" s="84" t="s">
        <v>322</v>
      </c>
      <c r="F117" s="84" t="s">
        <v>322</v>
      </c>
      <c r="G117" s="84" t="s">
        <v>322</v>
      </c>
      <c r="H117" s="84" t="s">
        <v>322</v>
      </c>
    </row>
    <row r="118" spans="1:8">
      <c r="A118" s="34" t="s">
        <v>263</v>
      </c>
      <c r="B118" s="35" t="s">
        <v>264</v>
      </c>
      <c r="C118" s="35" t="s">
        <v>118</v>
      </c>
      <c r="D118" s="34" t="s">
        <v>869</v>
      </c>
      <c r="E118" s="95">
        <v>0</v>
      </c>
      <c r="F118" s="34" t="s">
        <v>322</v>
      </c>
      <c r="G118" s="34" t="s">
        <v>322</v>
      </c>
      <c r="H118" s="34" t="s">
        <v>322</v>
      </c>
    </row>
    <row r="119" spans="1:8" ht="30">
      <c r="A119" s="29" t="s">
        <v>79</v>
      </c>
      <c r="B119" s="36" t="s">
        <v>120</v>
      </c>
      <c r="C119" s="36" t="s">
        <v>118</v>
      </c>
      <c r="D119" s="84" t="s">
        <v>869</v>
      </c>
      <c r="E119" s="84" t="s">
        <v>322</v>
      </c>
      <c r="F119" s="84" t="s">
        <v>322</v>
      </c>
      <c r="G119" s="84" t="s">
        <v>322</v>
      </c>
      <c r="H119" s="84" t="s">
        <v>322</v>
      </c>
    </row>
    <row r="120" spans="1:8" ht="45">
      <c r="A120" s="29" t="s">
        <v>265</v>
      </c>
      <c r="B120" s="36" t="s">
        <v>121</v>
      </c>
      <c r="C120" s="36" t="s">
        <v>118</v>
      </c>
      <c r="D120" s="84" t="s">
        <v>869</v>
      </c>
      <c r="E120" s="84" t="s">
        <v>322</v>
      </c>
      <c r="F120" s="84" t="s">
        <v>322</v>
      </c>
      <c r="G120" s="84" t="s">
        <v>322</v>
      </c>
      <c r="H120" s="84" t="s">
        <v>322</v>
      </c>
    </row>
    <row r="121" spans="1:8" ht="45">
      <c r="A121" s="29" t="s">
        <v>266</v>
      </c>
      <c r="B121" s="36" t="s">
        <v>123</v>
      </c>
      <c r="C121" s="36" t="s">
        <v>118</v>
      </c>
      <c r="D121" s="84" t="s">
        <v>869</v>
      </c>
      <c r="E121" s="84" t="s">
        <v>322</v>
      </c>
      <c r="F121" s="84" t="s">
        <v>322</v>
      </c>
      <c r="G121" s="84" t="s">
        <v>322</v>
      </c>
      <c r="H121" s="84" t="s">
        <v>322</v>
      </c>
    </row>
    <row r="122" spans="1:8" ht="45">
      <c r="A122" s="29" t="s">
        <v>267</v>
      </c>
      <c r="B122" s="36" t="s">
        <v>125</v>
      </c>
      <c r="C122" s="36" t="s">
        <v>118</v>
      </c>
      <c r="D122" s="84" t="s">
        <v>869</v>
      </c>
      <c r="E122" s="84" t="s">
        <v>322</v>
      </c>
      <c r="F122" s="84" t="s">
        <v>322</v>
      </c>
      <c r="G122" s="84" t="s">
        <v>322</v>
      </c>
      <c r="H122" s="84" t="s">
        <v>322</v>
      </c>
    </row>
    <row r="123" spans="1:8" ht="30">
      <c r="A123" s="29" t="s">
        <v>80</v>
      </c>
      <c r="B123" s="36" t="s">
        <v>268</v>
      </c>
      <c r="C123" s="36" t="s">
        <v>118</v>
      </c>
      <c r="D123" s="84" t="s">
        <v>869</v>
      </c>
      <c r="E123" s="84" t="s">
        <v>322</v>
      </c>
      <c r="F123" s="84" t="s">
        <v>322</v>
      </c>
      <c r="G123" s="84" t="s">
        <v>322</v>
      </c>
      <c r="H123" s="84" t="s">
        <v>322</v>
      </c>
    </row>
    <row r="124" spans="1:8" ht="30">
      <c r="A124" s="29" t="s">
        <v>81</v>
      </c>
      <c r="B124" s="36" t="s">
        <v>269</v>
      </c>
      <c r="C124" s="36" t="s">
        <v>118</v>
      </c>
      <c r="D124" s="84" t="s">
        <v>869</v>
      </c>
      <c r="E124" s="84" t="s">
        <v>322</v>
      </c>
      <c r="F124" s="84" t="s">
        <v>322</v>
      </c>
      <c r="G124" s="84" t="s">
        <v>322</v>
      </c>
      <c r="H124" s="84" t="s">
        <v>322</v>
      </c>
    </row>
    <row r="125" spans="1:8" ht="30">
      <c r="A125" s="29" t="s">
        <v>82</v>
      </c>
      <c r="B125" s="36" t="s">
        <v>270</v>
      </c>
      <c r="C125" s="36" t="s">
        <v>118</v>
      </c>
      <c r="D125" s="84" t="s">
        <v>869</v>
      </c>
      <c r="E125" s="84" t="s">
        <v>322</v>
      </c>
      <c r="F125" s="84" t="s">
        <v>322</v>
      </c>
      <c r="G125" s="84" t="s">
        <v>322</v>
      </c>
      <c r="H125" s="84" t="s">
        <v>322</v>
      </c>
    </row>
    <row r="126" spans="1:8" ht="30">
      <c r="A126" s="29" t="s">
        <v>271</v>
      </c>
      <c r="B126" s="36" t="s">
        <v>272</v>
      </c>
      <c r="C126" s="36" t="s">
        <v>118</v>
      </c>
      <c r="D126" s="84" t="s">
        <v>869</v>
      </c>
      <c r="E126" s="84" t="s">
        <v>322</v>
      </c>
      <c r="F126" s="84" t="s">
        <v>322</v>
      </c>
      <c r="G126" s="84" t="s">
        <v>322</v>
      </c>
      <c r="H126" s="84" t="s">
        <v>322</v>
      </c>
    </row>
    <row r="127" spans="1:8">
      <c r="A127" s="29" t="s">
        <v>273</v>
      </c>
      <c r="B127" s="36" t="s">
        <v>274</v>
      </c>
      <c r="C127" s="36" t="s">
        <v>118</v>
      </c>
      <c r="D127" s="84" t="s">
        <v>869</v>
      </c>
      <c r="E127" s="84" t="s">
        <v>322</v>
      </c>
      <c r="F127" s="84" t="s">
        <v>322</v>
      </c>
      <c r="G127" s="84" t="s">
        <v>322</v>
      </c>
      <c r="H127" s="84" t="s">
        <v>322</v>
      </c>
    </row>
    <row r="128" spans="1:8">
      <c r="A128" s="29" t="s">
        <v>275</v>
      </c>
      <c r="B128" s="36" t="s">
        <v>276</v>
      </c>
      <c r="C128" s="36" t="s">
        <v>118</v>
      </c>
      <c r="D128" s="84" t="s">
        <v>869</v>
      </c>
      <c r="E128" s="84" t="s">
        <v>322</v>
      </c>
      <c r="F128" s="84" t="s">
        <v>322</v>
      </c>
      <c r="G128" s="84" t="s">
        <v>322</v>
      </c>
      <c r="H128" s="84" t="s">
        <v>322</v>
      </c>
    </row>
    <row r="129" spans="1:8" ht="45">
      <c r="A129" s="29" t="s">
        <v>277</v>
      </c>
      <c r="B129" s="36" t="s">
        <v>139</v>
      </c>
      <c r="C129" s="36" t="s">
        <v>118</v>
      </c>
      <c r="D129" s="84" t="s">
        <v>869</v>
      </c>
      <c r="E129" s="84" t="s">
        <v>322</v>
      </c>
      <c r="F129" s="84" t="s">
        <v>322</v>
      </c>
      <c r="G129" s="84" t="s">
        <v>322</v>
      </c>
      <c r="H129" s="84" t="s">
        <v>322</v>
      </c>
    </row>
    <row r="130" spans="1:8" ht="30">
      <c r="A130" s="29" t="s">
        <v>278</v>
      </c>
      <c r="B130" s="36" t="s">
        <v>141</v>
      </c>
      <c r="C130" s="36" t="s">
        <v>118</v>
      </c>
      <c r="D130" s="84" t="s">
        <v>869</v>
      </c>
      <c r="E130" s="84" t="s">
        <v>322</v>
      </c>
      <c r="F130" s="84" t="s">
        <v>322</v>
      </c>
      <c r="G130" s="84" t="s">
        <v>322</v>
      </c>
      <c r="H130" s="84" t="s">
        <v>322</v>
      </c>
    </row>
    <row r="131" spans="1:8">
      <c r="A131" s="29" t="s">
        <v>279</v>
      </c>
      <c r="B131" s="36" t="s">
        <v>143</v>
      </c>
      <c r="C131" s="36" t="s">
        <v>118</v>
      </c>
      <c r="D131" s="84" t="s">
        <v>869</v>
      </c>
      <c r="E131" s="84" t="s">
        <v>322</v>
      </c>
      <c r="F131" s="84" t="s">
        <v>322</v>
      </c>
      <c r="G131" s="84" t="s">
        <v>322</v>
      </c>
      <c r="H131" s="84" t="s">
        <v>322</v>
      </c>
    </row>
    <row r="132" spans="1:8">
      <c r="A132" s="29" t="s">
        <v>280</v>
      </c>
      <c r="B132" s="36" t="s">
        <v>281</v>
      </c>
      <c r="C132" s="36" t="s">
        <v>118</v>
      </c>
      <c r="D132" s="84" t="s">
        <v>869</v>
      </c>
      <c r="E132" s="84" t="s">
        <v>322</v>
      </c>
      <c r="F132" s="84" t="s">
        <v>322</v>
      </c>
      <c r="G132" s="84" t="s">
        <v>322</v>
      </c>
      <c r="H132" s="84" t="s">
        <v>322</v>
      </c>
    </row>
    <row r="133" spans="1:8" ht="28.5">
      <c r="A133" s="34" t="s">
        <v>282</v>
      </c>
      <c r="B133" s="35" t="s">
        <v>283</v>
      </c>
      <c r="C133" s="35" t="s">
        <v>118</v>
      </c>
      <c r="D133" s="34" t="s">
        <v>869</v>
      </c>
      <c r="E133" s="95">
        <f>E103-E66</f>
        <v>1.5300322400000008</v>
      </c>
      <c r="F133" s="34" t="s">
        <v>322</v>
      </c>
      <c r="G133" s="34" t="s">
        <v>322</v>
      </c>
      <c r="H133" s="34" t="s">
        <v>322</v>
      </c>
    </row>
    <row r="134" spans="1:8" ht="30">
      <c r="A134" s="29" t="s">
        <v>83</v>
      </c>
      <c r="B134" s="36" t="s">
        <v>120</v>
      </c>
      <c r="C134" s="36" t="s">
        <v>118</v>
      </c>
      <c r="D134" s="84" t="s">
        <v>869</v>
      </c>
      <c r="E134" s="84" t="s">
        <v>322</v>
      </c>
      <c r="F134" s="84" t="s">
        <v>322</v>
      </c>
      <c r="G134" s="84" t="s">
        <v>322</v>
      </c>
      <c r="H134" s="84" t="s">
        <v>322</v>
      </c>
    </row>
    <row r="135" spans="1:8" ht="45">
      <c r="A135" s="29" t="s">
        <v>284</v>
      </c>
      <c r="B135" s="36" t="s">
        <v>121</v>
      </c>
      <c r="C135" s="36" t="s">
        <v>118</v>
      </c>
      <c r="D135" s="84" t="s">
        <v>869</v>
      </c>
      <c r="E135" s="84" t="s">
        <v>322</v>
      </c>
      <c r="F135" s="84" t="s">
        <v>322</v>
      </c>
      <c r="G135" s="84" t="s">
        <v>322</v>
      </c>
      <c r="H135" s="84" t="s">
        <v>322</v>
      </c>
    </row>
    <row r="136" spans="1:8" ht="45">
      <c r="A136" s="29" t="s">
        <v>285</v>
      </c>
      <c r="B136" s="36" t="s">
        <v>123</v>
      </c>
      <c r="C136" s="36" t="s">
        <v>118</v>
      </c>
      <c r="D136" s="84" t="s">
        <v>869</v>
      </c>
      <c r="E136" s="84" t="s">
        <v>322</v>
      </c>
      <c r="F136" s="84" t="s">
        <v>322</v>
      </c>
      <c r="G136" s="84" t="s">
        <v>322</v>
      </c>
      <c r="H136" s="84" t="s">
        <v>322</v>
      </c>
    </row>
    <row r="137" spans="1:8" ht="45">
      <c r="A137" s="29" t="s">
        <v>286</v>
      </c>
      <c r="B137" s="36" t="s">
        <v>125</v>
      </c>
      <c r="C137" s="36" t="s">
        <v>118</v>
      </c>
      <c r="D137" s="84" t="s">
        <v>869</v>
      </c>
      <c r="E137" s="84" t="s">
        <v>322</v>
      </c>
      <c r="F137" s="84" t="s">
        <v>322</v>
      </c>
      <c r="G137" s="84" t="s">
        <v>322</v>
      </c>
      <c r="H137" s="84" t="s">
        <v>322</v>
      </c>
    </row>
    <row r="138" spans="1:8" ht="30">
      <c r="A138" s="29" t="s">
        <v>84</v>
      </c>
      <c r="B138" s="36" t="s">
        <v>127</v>
      </c>
      <c r="C138" s="36" t="s">
        <v>118</v>
      </c>
      <c r="D138" s="84" t="s">
        <v>869</v>
      </c>
      <c r="E138" s="84" t="s">
        <v>322</v>
      </c>
      <c r="F138" s="84" t="s">
        <v>322</v>
      </c>
      <c r="G138" s="84" t="s">
        <v>322</v>
      </c>
      <c r="H138" s="84" t="s">
        <v>322</v>
      </c>
    </row>
    <row r="139" spans="1:8" ht="30">
      <c r="A139" s="29" t="s">
        <v>85</v>
      </c>
      <c r="B139" s="36" t="s">
        <v>129</v>
      </c>
      <c r="C139" s="36" t="s">
        <v>118</v>
      </c>
      <c r="D139" s="84" t="s">
        <v>869</v>
      </c>
      <c r="E139" s="84" t="s">
        <v>322</v>
      </c>
      <c r="F139" s="84" t="s">
        <v>322</v>
      </c>
      <c r="G139" s="84" t="s">
        <v>322</v>
      </c>
      <c r="H139" s="84" t="s">
        <v>322</v>
      </c>
    </row>
    <row r="140" spans="1:8" ht="30">
      <c r="A140" s="29" t="s">
        <v>86</v>
      </c>
      <c r="B140" s="36" t="s">
        <v>131</v>
      </c>
      <c r="C140" s="36" t="s">
        <v>118</v>
      </c>
      <c r="D140" s="84" t="s">
        <v>869</v>
      </c>
      <c r="E140" s="84" t="s">
        <v>322</v>
      </c>
      <c r="F140" s="84" t="s">
        <v>322</v>
      </c>
      <c r="G140" s="84" t="s">
        <v>322</v>
      </c>
      <c r="H140" s="84" t="s">
        <v>322</v>
      </c>
    </row>
    <row r="141" spans="1:8" ht="30">
      <c r="A141" s="29" t="s">
        <v>287</v>
      </c>
      <c r="B141" s="36" t="s">
        <v>133</v>
      </c>
      <c r="C141" s="36" t="s">
        <v>118</v>
      </c>
      <c r="D141" s="84" t="s">
        <v>869</v>
      </c>
      <c r="E141" s="84" t="s">
        <v>322</v>
      </c>
      <c r="F141" s="84" t="s">
        <v>322</v>
      </c>
      <c r="G141" s="84" t="s">
        <v>322</v>
      </c>
      <c r="H141" s="84" t="s">
        <v>322</v>
      </c>
    </row>
    <row r="142" spans="1:8">
      <c r="A142" s="29" t="s">
        <v>288</v>
      </c>
      <c r="B142" s="36" t="s">
        <v>135</v>
      </c>
      <c r="C142" s="36" t="s">
        <v>118</v>
      </c>
      <c r="D142" s="84" t="s">
        <v>869</v>
      </c>
      <c r="E142" s="84" t="s">
        <v>322</v>
      </c>
      <c r="F142" s="84" t="s">
        <v>322</v>
      </c>
      <c r="G142" s="84" t="s">
        <v>322</v>
      </c>
      <c r="H142" s="84" t="s">
        <v>322</v>
      </c>
    </row>
    <row r="143" spans="1:8">
      <c r="A143" s="29" t="s">
        <v>289</v>
      </c>
      <c r="B143" s="36" t="s">
        <v>137</v>
      </c>
      <c r="C143" s="36" t="s">
        <v>118</v>
      </c>
      <c r="D143" s="84" t="s">
        <v>869</v>
      </c>
      <c r="E143" s="84" t="s">
        <v>322</v>
      </c>
      <c r="F143" s="84" t="s">
        <v>322</v>
      </c>
      <c r="G143" s="84" t="s">
        <v>322</v>
      </c>
      <c r="H143" s="84" t="s">
        <v>322</v>
      </c>
    </row>
    <row r="144" spans="1:8" ht="45">
      <c r="A144" s="29" t="s">
        <v>290</v>
      </c>
      <c r="B144" s="36" t="s">
        <v>139</v>
      </c>
      <c r="C144" s="36" t="s">
        <v>118</v>
      </c>
      <c r="D144" s="84" t="s">
        <v>869</v>
      </c>
      <c r="E144" s="84" t="s">
        <v>322</v>
      </c>
      <c r="F144" s="84" t="s">
        <v>322</v>
      </c>
      <c r="G144" s="84" t="s">
        <v>322</v>
      </c>
      <c r="H144" s="84" t="s">
        <v>322</v>
      </c>
    </row>
    <row r="145" spans="1:8" ht="30">
      <c r="A145" s="29" t="s">
        <v>291</v>
      </c>
      <c r="B145" s="36" t="s">
        <v>141</v>
      </c>
      <c r="C145" s="36" t="s">
        <v>118</v>
      </c>
      <c r="D145" s="84" t="s">
        <v>869</v>
      </c>
      <c r="E145" s="84" t="s">
        <v>322</v>
      </c>
      <c r="F145" s="84" t="s">
        <v>322</v>
      </c>
      <c r="G145" s="84" t="s">
        <v>322</v>
      </c>
      <c r="H145" s="84" t="s">
        <v>322</v>
      </c>
    </row>
    <row r="146" spans="1:8">
      <c r="A146" s="29" t="s">
        <v>292</v>
      </c>
      <c r="B146" s="36" t="s">
        <v>143</v>
      </c>
      <c r="C146" s="36" t="s">
        <v>118</v>
      </c>
      <c r="D146" s="84" t="s">
        <v>869</v>
      </c>
      <c r="E146" s="84" t="s">
        <v>322</v>
      </c>
      <c r="F146" s="84" t="s">
        <v>322</v>
      </c>
      <c r="G146" s="84" t="s">
        <v>322</v>
      </c>
      <c r="H146" s="84" t="s">
        <v>322</v>
      </c>
    </row>
    <row r="147" spans="1:8">
      <c r="A147" s="29" t="s">
        <v>293</v>
      </c>
      <c r="B147" s="36" t="s">
        <v>145</v>
      </c>
      <c r="C147" s="36" t="s">
        <v>118</v>
      </c>
      <c r="D147" s="84" t="s">
        <v>869</v>
      </c>
      <c r="E147" s="84" t="s">
        <v>322</v>
      </c>
      <c r="F147" s="84" t="s">
        <v>322</v>
      </c>
      <c r="G147" s="84" t="s">
        <v>322</v>
      </c>
      <c r="H147" s="84" t="s">
        <v>322</v>
      </c>
    </row>
    <row r="148" spans="1:8" ht="28.5">
      <c r="A148" s="34" t="s">
        <v>294</v>
      </c>
      <c r="B148" s="35" t="s">
        <v>295</v>
      </c>
      <c r="C148" s="37" t="s">
        <v>118</v>
      </c>
      <c r="D148" s="34" t="s">
        <v>869</v>
      </c>
      <c r="E148" s="100">
        <f>E149+E152</f>
        <v>1.53037</v>
      </c>
      <c r="F148" s="34" t="s">
        <v>322</v>
      </c>
      <c r="G148" s="34" t="s">
        <v>322</v>
      </c>
      <c r="H148" s="34" t="s">
        <v>322</v>
      </c>
    </row>
    <row r="149" spans="1:8">
      <c r="A149" s="29" t="s">
        <v>87</v>
      </c>
      <c r="B149" s="38" t="s">
        <v>612</v>
      </c>
      <c r="C149" s="38" t="s">
        <v>118</v>
      </c>
      <c r="D149" s="84" t="s">
        <v>869</v>
      </c>
      <c r="E149" s="96">
        <v>1.49037</v>
      </c>
      <c r="F149" s="84" t="s">
        <v>322</v>
      </c>
      <c r="G149" s="84" t="s">
        <v>322</v>
      </c>
      <c r="H149" s="84" t="s">
        <v>322</v>
      </c>
    </row>
    <row r="150" spans="1:8">
      <c r="A150" s="29" t="s">
        <v>88</v>
      </c>
      <c r="B150" s="38" t="s">
        <v>613</v>
      </c>
      <c r="C150" s="38" t="s">
        <v>118</v>
      </c>
      <c r="D150" s="84" t="s">
        <v>869</v>
      </c>
      <c r="E150" s="84" t="s">
        <v>322</v>
      </c>
      <c r="F150" s="84" t="s">
        <v>322</v>
      </c>
      <c r="G150" s="84" t="s">
        <v>322</v>
      </c>
      <c r="H150" s="84" t="s">
        <v>322</v>
      </c>
    </row>
    <row r="151" spans="1:8">
      <c r="A151" s="29" t="s">
        <v>89</v>
      </c>
      <c r="B151" s="38" t="s">
        <v>299</v>
      </c>
      <c r="C151" s="38" t="s">
        <v>118</v>
      </c>
      <c r="D151" s="84" t="s">
        <v>869</v>
      </c>
      <c r="E151" s="84" t="s">
        <v>322</v>
      </c>
      <c r="F151" s="84" t="s">
        <v>322</v>
      </c>
      <c r="G151" s="84" t="s">
        <v>322</v>
      </c>
      <c r="H151" s="84" t="s">
        <v>322</v>
      </c>
    </row>
    <row r="152" spans="1:8">
      <c r="A152" s="29" t="s">
        <v>90</v>
      </c>
      <c r="B152" s="38" t="s">
        <v>614</v>
      </c>
      <c r="C152" s="38" t="s">
        <v>118</v>
      </c>
      <c r="D152" s="84" t="s">
        <v>869</v>
      </c>
      <c r="E152" s="99">
        <v>0.04</v>
      </c>
      <c r="F152" s="84" t="s">
        <v>322</v>
      </c>
      <c r="G152" s="84" t="s">
        <v>322</v>
      </c>
      <c r="H152" s="84" t="s">
        <v>322</v>
      </c>
    </row>
    <row r="153" spans="1:8">
      <c r="A153" s="34" t="s">
        <v>615</v>
      </c>
      <c r="B153" s="37" t="s">
        <v>207</v>
      </c>
      <c r="C153" s="37" t="s">
        <v>322</v>
      </c>
      <c r="D153" s="34"/>
      <c r="E153" s="34" t="s">
        <v>322</v>
      </c>
      <c r="F153" s="34" t="s">
        <v>322</v>
      </c>
      <c r="G153" s="34" t="s">
        <v>322</v>
      </c>
      <c r="H153" s="34" t="s">
        <v>322</v>
      </c>
    </row>
    <row r="154" spans="1:8" ht="45">
      <c r="A154" s="29" t="s">
        <v>91</v>
      </c>
      <c r="B154" s="38" t="s">
        <v>616</v>
      </c>
      <c r="C154" s="38" t="s">
        <v>118</v>
      </c>
      <c r="D154" s="84" t="s">
        <v>869</v>
      </c>
      <c r="E154" s="99">
        <f>E103+0+E63</f>
        <v>2.9570522400000008</v>
      </c>
      <c r="F154" s="84" t="s">
        <v>322</v>
      </c>
      <c r="G154" s="84" t="s">
        <v>322</v>
      </c>
      <c r="H154" s="84" t="s">
        <v>322</v>
      </c>
    </row>
    <row r="155" spans="1:8" ht="30">
      <c r="A155" s="29" t="s">
        <v>92</v>
      </c>
      <c r="B155" s="38" t="s">
        <v>617</v>
      </c>
      <c r="C155" s="38" t="s">
        <v>118</v>
      </c>
      <c r="D155" s="84" t="s">
        <v>869</v>
      </c>
      <c r="E155" s="84" t="s">
        <v>322</v>
      </c>
      <c r="F155" s="84" t="s">
        <v>322</v>
      </c>
      <c r="G155" s="84" t="s">
        <v>322</v>
      </c>
      <c r="H155" s="84" t="s">
        <v>322</v>
      </c>
    </row>
    <row r="156" spans="1:8" ht="30">
      <c r="A156" s="29" t="s">
        <v>618</v>
      </c>
      <c r="B156" s="38" t="s">
        <v>619</v>
      </c>
      <c r="C156" s="38" t="s">
        <v>118</v>
      </c>
      <c r="D156" s="84" t="s">
        <v>869</v>
      </c>
      <c r="E156" s="84" t="s">
        <v>322</v>
      </c>
      <c r="F156" s="84" t="s">
        <v>322</v>
      </c>
      <c r="G156" s="84" t="s">
        <v>322</v>
      </c>
      <c r="H156" s="84" t="s">
        <v>322</v>
      </c>
    </row>
    <row r="157" spans="1:8" ht="30">
      <c r="A157" s="29" t="s">
        <v>93</v>
      </c>
      <c r="B157" s="38" t="s">
        <v>620</v>
      </c>
      <c r="C157" s="38" t="s">
        <v>118</v>
      </c>
      <c r="D157" s="84" t="s">
        <v>869</v>
      </c>
      <c r="E157" s="84" t="s">
        <v>322</v>
      </c>
      <c r="F157" s="84" t="s">
        <v>322</v>
      </c>
      <c r="G157" s="84" t="s">
        <v>322</v>
      </c>
      <c r="H157" s="84" t="s">
        <v>322</v>
      </c>
    </row>
    <row r="158" spans="1:8" ht="30">
      <c r="A158" s="29" t="s">
        <v>621</v>
      </c>
      <c r="B158" s="38" t="s">
        <v>622</v>
      </c>
      <c r="C158" s="38" t="s">
        <v>118</v>
      </c>
      <c r="D158" s="84" t="s">
        <v>869</v>
      </c>
      <c r="E158" s="84" t="s">
        <v>322</v>
      </c>
      <c r="F158" s="84" t="s">
        <v>322</v>
      </c>
      <c r="G158" s="84" t="s">
        <v>322</v>
      </c>
      <c r="H158" s="84" t="s">
        <v>322</v>
      </c>
    </row>
    <row r="159" spans="1:8" ht="60">
      <c r="A159" s="29" t="s">
        <v>94</v>
      </c>
      <c r="B159" s="38" t="s">
        <v>623</v>
      </c>
      <c r="C159" s="38" t="s">
        <v>322</v>
      </c>
      <c r="D159" s="84" t="s">
        <v>869</v>
      </c>
      <c r="E159" s="84" t="s">
        <v>322</v>
      </c>
      <c r="F159" s="84" t="s">
        <v>322</v>
      </c>
      <c r="G159" s="84" t="s">
        <v>322</v>
      </c>
      <c r="H159" s="84" t="s">
        <v>322</v>
      </c>
    </row>
    <row r="160" spans="1:8">
      <c r="A160" s="122" t="s">
        <v>624</v>
      </c>
      <c r="B160" s="122"/>
      <c r="C160" s="122"/>
      <c r="D160" s="122"/>
      <c r="E160" s="122"/>
      <c r="F160" s="122"/>
      <c r="G160" s="122"/>
      <c r="H160" s="122"/>
    </row>
    <row r="161" spans="1:8" ht="28.5">
      <c r="A161" s="34" t="s">
        <v>407</v>
      </c>
      <c r="B161" s="37" t="s">
        <v>625</v>
      </c>
      <c r="C161" s="37" t="s">
        <v>118</v>
      </c>
      <c r="D161" s="34" t="s">
        <v>869</v>
      </c>
      <c r="E161" s="95" t="s">
        <v>322</v>
      </c>
      <c r="F161" s="34" t="s">
        <v>322</v>
      </c>
      <c r="G161" s="34" t="s">
        <v>322</v>
      </c>
      <c r="H161" s="34" t="s">
        <v>322</v>
      </c>
    </row>
    <row r="162" spans="1:8" ht="30">
      <c r="A162" s="29" t="s">
        <v>95</v>
      </c>
      <c r="B162" s="38" t="s">
        <v>120</v>
      </c>
      <c r="C162" s="38" t="s">
        <v>118</v>
      </c>
      <c r="D162" s="84" t="s">
        <v>869</v>
      </c>
      <c r="E162" s="84" t="s">
        <v>322</v>
      </c>
      <c r="F162" s="84" t="s">
        <v>322</v>
      </c>
      <c r="G162" s="84" t="s">
        <v>322</v>
      </c>
      <c r="H162" s="84" t="s">
        <v>322</v>
      </c>
    </row>
    <row r="163" spans="1:8" ht="45">
      <c r="A163" s="12" t="s">
        <v>626</v>
      </c>
      <c r="B163" s="39" t="s">
        <v>121</v>
      </c>
      <c r="C163" s="39" t="s">
        <v>118</v>
      </c>
      <c r="D163" s="84" t="s">
        <v>869</v>
      </c>
      <c r="E163" s="84" t="s">
        <v>322</v>
      </c>
      <c r="F163" s="84" t="s">
        <v>322</v>
      </c>
      <c r="G163" s="84" t="s">
        <v>322</v>
      </c>
      <c r="H163" s="84" t="s">
        <v>322</v>
      </c>
    </row>
    <row r="164" spans="1:8" ht="45">
      <c r="A164" s="12" t="s">
        <v>627</v>
      </c>
      <c r="B164" s="39" t="s">
        <v>123</v>
      </c>
      <c r="C164" s="39" t="s">
        <v>118</v>
      </c>
      <c r="D164" s="84" t="s">
        <v>869</v>
      </c>
      <c r="E164" s="84" t="s">
        <v>322</v>
      </c>
      <c r="F164" s="84" t="s">
        <v>322</v>
      </c>
      <c r="G164" s="84" t="s">
        <v>322</v>
      </c>
      <c r="H164" s="84" t="s">
        <v>322</v>
      </c>
    </row>
    <row r="165" spans="1:8" ht="45">
      <c r="A165" s="12" t="s">
        <v>628</v>
      </c>
      <c r="B165" s="39" t="s">
        <v>125</v>
      </c>
      <c r="C165" s="39" t="s">
        <v>118</v>
      </c>
      <c r="D165" s="84" t="s">
        <v>869</v>
      </c>
      <c r="E165" s="84" t="s">
        <v>322</v>
      </c>
      <c r="F165" s="84" t="s">
        <v>322</v>
      </c>
      <c r="G165" s="84" t="s">
        <v>322</v>
      </c>
      <c r="H165" s="84" t="s">
        <v>322</v>
      </c>
    </row>
    <row r="166" spans="1:8" ht="30">
      <c r="A166" s="12" t="s">
        <v>96</v>
      </c>
      <c r="B166" s="39" t="s">
        <v>127</v>
      </c>
      <c r="C166" s="39" t="s">
        <v>118</v>
      </c>
      <c r="D166" s="84" t="s">
        <v>869</v>
      </c>
      <c r="E166" s="84" t="s">
        <v>322</v>
      </c>
      <c r="F166" s="84" t="s">
        <v>322</v>
      </c>
      <c r="G166" s="84" t="s">
        <v>322</v>
      </c>
      <c r="H166" s="84" t="s">
        <v>322</v>
      </c>
    </row>
    <row r="167" spans="1:8" ht="30">
      <c r="A167" s="12" t="s">
        <v>97</v>
      </c>
      <c r="B167" s="39" t="s">
        <v>129</v>
      </c>
      <c r="C167" s="39" t="s">
        <v>118</v>
      </c>
      <c r="D167" s="84" t="s">
        <v>869</v>
      </c>
      <c r="E167" s="84" t="s">
        <v>322</v>
      </c>
      <c r="F167" s="84" t="s">
        <v>322</v>
      </c>
      <c r="G167" s="84" t="s">
        <v>322</v>
      </c>
      <c r="H167" s="84" t="s">
        <v>322</v>
      </c>
    </row>
    <row r="168" spans="1:8" ht="30">
      <c r="A168" s="12" t="s">
        <v>98</v>
      </c>
      <c r="B168" s="39" t="s">
        <v>131</v>
      </c>
      <c r="C168" s="39" t="s">
        <v>118</v>
      </c>
      <c r="D168" s="84" t="s">
        <v>869</v>
      </c>
      <c r="E168" s="84" t="s">
        <v>322</v>
      </c>
      <c r="F168" s="84" t="s">
        <v>322</v>
      </c>
      <c r="G168" s="84" t="s">
        <v>322</v>
      </c>
      <c r="H168" s="84" t="s">
        <v>322</v>
      </c>
    </row>
    <row r="169" spans="1:8" ht="30">
      <c r="A169" s="12" t="s">
        <v>629</v>
      </c>
      <c r="B169" s="39" t="s">
        <v>133</v>
      </c>
      <c r="C169" s="39" t="s">
        <v>118</v>
      </c>
      <c r="D169" s="84" t="s">
        <v>869</v>
      </c>
      <c r="E169" s="84" t="s">
        <v>322</v>
      </c>
      <c r="F169" s="84" t="s">
        <v>322</v>
      </c>
      <c r="G169" s="84" t="s">
        <v>322</v>
      </c>
      <c r="H169" s="84" t="s">
        <v>322</v>
      </c>
    </row>
    <row r="170" spans="1:8">
      <c r="A170" s="12" t="s">
        <v>630</v>
      </c>
      <c r="B170" s="39" t="s">
        <v>135</v>
      </c>
      <c r="C170" s="39" t="s">
        <v>118</v>
      </c>
      <c r="D170" s="84" t="s">
        <v>869</v>
      </c>
      <c r="E170" s="84" t="s">
        <v>322</v>
      </c>
      <c r="F170" s="84" t="s">
        <v>322</v>
      </c>
      <c r="G170" s="84" t="s">
        <v>322</v>
      </c>
      <c r="H170" s="84" t="s">
        <v>322</v>
      </c>
    </row>
    <row r="171" spans="1:8">
      <c r="A171" s="12" t="s">
        <v>631</v>
      </c>
      <c r="B171" s="39" t="s">
        <v>137</v>
      </c>
      <c r="C171" s="39" t="s">
        <v>118</v>
      </c>
      <c r="D171" s="84" t="s">
        <v>869</v>
      </c>
      <c r="E171" s="84" t="s">
        <v>322</v>
      </c>
      <c r="F171" s="84" t="s">
        <v>322</v>
      </c>
      <c r="G171" s="84" t="s">
        <v>322</v>
      </c>
      <c r="H171" s="84" t="s">
        <v>322</v>
      </c>
    </row>
    <row r="172" spans="1:8" ht="45">
      <c r="A172" s="12" t="s">
        <v>632</v>
      </c>
      <c r="B172" s="39" t="s">
        <v>139</v>
      </c>
      <c r="C172" s="39" t="s">
        <v>118</v>
      </c>
      <c r="D172" s="84" t="s">
        <v>869</v>
      </c>
      <c r="E172" s="84" t="s">
        <v>322</v>
      </c>
      <c r="F172" s="84" t="s">
        <v>322</v>
      </c>
      <c r="G172" s="84" t="s">
        <v>322</v>
      </c>
      <c r="H172" s="84" t="s">
        <v>322</v>
      </c>
    </row>
    <row r="173" spans="1:8" ht="30">
      <c r="A173" s="12" t="s">
        <v>633</v>
      </c>
      <c r="B173" s="39" t="s">
        <v>141</v>
      </c>
      <c r="C173" s="39" t="s">
        <v>118</v>
      </c>
      <c r="D173" s="84" t="s">
        <v>869</v>
      </c>
      <c r="E173" s="84" t="s">
        <v>322</v>
      </c>
      <c r="F173" s="84" t="s">
        <v>322</v>
      </c>
      <c r="G173" s="84" t="s">
        <v>322</v>
      </c>
      <c r="H173" s="84" t="s">
        <v>322</v>
      </c>
    </row>
    <row r="174" spans="1:8">
      <c r="A174" s="12" t="s">
        <v>634</v>
      </c>
      <c r="B174" s="39" t="s">
        <v>143</v>
      </c>
      <c r="C174" s="39" t="s">
        <v>118</v>
      </c>
      <c r="D174" s="84" t="s">
        <v>869</v>
      </c>
      <c r="E174" s="84" t="s">
        <v>322</v>
      </c>
      <c r="F174" s="84" t="s">
        <v>322</v>
      </c>
      <c r="G174" s="84" t="s">
        <v>322</v>
      </c>
      <c r="H174" s="84" t="s">
        <v>322</v>
      </c>
    </row>
    <row r="175" spans="1:8" ht="45">
      <c r="A175" s="12" t="s">
        <v>635</v>
      </c>
      <c r="B175" s="39" t="s">
        <v>636</v>
      </c>
      <c r="C175" s="39" t="s">
        <v>118</v>
      </c>
      <c r="D175" s="84" t="s">
        <v>869</v>
      </c>
      <c r="E175" s="84" t="s">
        <v>322</v>
      </c>
      <c r="F175" s="84" t="s">
        <v>322</v>
      </c>
      <c r="G175" s="84" t="s">
        <v>322</v>
      </c>
      <c r="H175" s="84" t="s">
        <v>322</v>
      </c>
    </row>
    <row r="176" spans="1:8">
      <c r="A176" s="12" t="s">
        <v>637</v>
      </c>
      <c r="B176" s="39" t="s">
        <v>638</v>
      </c>
      <c r="C176" s="39" t="s">
        <v>118</v>
      </c>
      <c r="D176" s="84" t="s">
        <v>869</v>
      </c>
      <c r="E176" s="84" t="s">
        <v>322</v>
      </c>
      <c r="F176" s="84" t="s">
        <v>322</v>
      </c>
      <c r="G176" s="84" t="s">
        <v>322</v>
      </c>
      <c r="H176" s="84" t="s">
        <v>322</v>
      </c>
    </row>
    <row r="177" spans="1:8" ht="30">
      <c r="A177" s="12" t="s">
        <v>639</v>
      </c>
      <c r="B177" s="39" t="s">
        <v>640</v>
      </c>
      <c r="C177" s="39" t="s">
        <v>118</v>
      </c>
      <c r="D177" s="84" t="s">
        <v>869</v>
      </c>
      <c r="E177" s="84" t="s">
        <v>322</v>
      </c>
      <c r="F177" s="84" t="s">
        <v>322</v>
      </c>
      <c r="G177" s="84" t="s">
        <v>322</v>
      </c>
      <c r="H177" s="84" t="s">
        <v>322</v>
      </c>
    </row>
    <row r="178" spans="1:8">
      <c r="A178" s="12" t="s">
        <v>641</v>
      </c>
      <c r="B178" s="39" t="s">
        <v>145</v>
      </c>
      <c r="C178" s="39" t="s">
        <v>118</v>
      </c>
      <c r="D178" s="84" t="s">
        <v>869</v>
      </c>
      <c r="E178" s="99" t="s">
        <v>322</v>
      </c>
      <c r="F178" s="84" t="s">
        <v>322</v>
      </c>
      <c r="G178" s="84" t="s">
        <v>322</v>
      </c>
      <c r="H178" s="84" t="s">
        <v>322</v>
      </c>
    </row>
    <row r="179" spans="1:8" ht="28.5">
      <c r="A179" s="40" t="s">
        <v>642</v>
      </c>
      <c r="B179" s="41" t="s">
        <v>643</v>
      </c>
      <c r="C179" s="41" t="s">
        <v>118</v>
      </c>
      <c r="D179" s="34" t="s">
        <v>869</v>
      </c>
      <c r="E179" s="95" t="s">
        <v>322</v>
      </c>
      <c r="F179" s="34" t="s">
        <v>322</v>
      </c>
      <c r="G179" s="34" t="s">
        <v>322</v>
      </c>
      <c r="H179" s="34" t="s">
        <v>322</v>
      </c>
    </row>
    <row r="180" spans="1:8">
      <c r="A180" s="12" t="s">
        <v>644</v>
      </c>
      <c r="B180" s="39" t="s">
        <v>645</v>
      </c>
      <c r="C180" s="39" t="s">
        <v>118</v>
      </c>
      <c r="D180" s="84" t="s">
        <v>869</v>
      </c>
      <c r="E180" s="84" t="s">
        <v>322</v>
      </c>
      <c r="F180" s="84" t="s">
        <v>322</v>
      </c>
      <c r="G180" s="84" t="s">
        <v>322</v>
      </c>
      <c r="H180" s="84" t="s">
        <v>322</v>
      </c>
    </row>
    <row r="181" spans="1:8">
      <c r="A181" s="12" t="s">
        <v>646</v>
      </c>
      <c r="B181" s="39" t="s">
        <v>647</v>
      </c>
      <c r="C181" s="39" t="s">
        <v>118</v>
      </c>
      <c r="D181" s="84" t="s">
        <v>869</v>
      </c>
      <c r="E181" s="84" t="s">
        <v>322</v>
      </c>
      <c r="F181" s="84" t="s">
        <v>322</v>
      </c>
      <c r="G181" s="84" t="s">
        <v>322</v>
      </c>
      <c r="H181" s="84" t="s">
        <v>322</v>
      </c>
    </row>
    <row r="182" spans="1:8" ht="30">
      <c r="A182" s="12" t="s">
        <v>648</v>
      </c>
      <c r="B182" s="39" t="s">
        <v>361</v>
      </c>
      <c r="C182" s="39" t="s">
        <v>118</v>
      </c>
      <c r="D182" s="84" t="s">
        <v>869</v>
      </c>
      <c r="E182" s="84" t="s">
        <v>322</v>
      </c>
      <c r="F182" s="84" t="s">
        <v>322</v>
      </c>
      <c r="G182" s="84" t="s">
        <v>322</v>
      </c>
      <c r="H182" s="84" t="s">
        <v>322</v>
      </c>
    </row>
    <row r="183" spans="1:8">
      <c r="A183" s="12" t="s">
        <v>649</v>
      </c>
      <c r="B183" s="39" t="s">
        <v>650</v>
      </c>
      <c r="C183" s="39" t="s">
        <v>118</v>
      </c>
      <c r="D183" s="84" t="s">
        <v>869</v>
      </c>
      <c r="E183" s="84" t="s">
        <v>322</v>
      </c>
      <c r="F183" s="84" t="s">
        <v>322</v>
      </c>
      <c r="G183" s="84" t="s">
        <v>322</v>
      </c>
      <c r="H183" s="84" t="s">
        <v>322</v>
      </c>
    </row>
    <row r="184" spans="1:8">
      <c r="A184" s="12" t="s">
        <v>651</v>
      </c>
      <c r="B184" s="39" t="s">
        <v>652</v>
      </c>
      <c r="C184" s="39" t="s">
        <v>118</v>
      </c>
      <c r="D184" s="84" t="s">
        <v>869</v>
      </c>
      <c r="E184" s="84" t="s">
        <v>322</v>
      </c>
      <c r="F184" s="84" t="s">
        <v>322</v>
      </c>
      <c r="G184" s="84" t="s">
        <v>322</v>
      </c>
      <c r="H184" s="84" t="s">
        <v>322</v>
      </c>
    </row>
    <row r="185" spans="1:8" ht="45">
      <c r="A185" s="12" t="s">
        <v>653</v>
      </c>
      <c r="B185" s="39" t="s">
        <v>654</v>
      </c>
      <c r="C185" s="39" t="s">
        <v>118</v>
      </c>
      <c r="D185" s="84" t="s">
        <v>869</v>
      </c>
      <c r="E185" s="84" t="s">
        <v>322</v>
      </c>
      <c r="F185" s="84" t="s">
        <v>322</v>
      </c>
      <c r="G185" s="84" t="s">
        <v>322</v>
      </c>
      <c r="H185" s="84" t="s">
        <v>322</v>
      </c>
    </row>
    <row r="186" spans="1:8" ht="45">
      <c r="A186" s="12" t="s">
        <v>655</v>
      </c>
      <c r="B186" s="39" t="s">
        <v>656</v>
      </c>
      <c r="C186" s="39" t="s">
        <v>118</v>
      </c>
      <c r="D186" s="84" t="s">
        <v>869</v>
      </c>
      <c r="E186" s="84" t="s">
        <v>322</v>
      </c>
      <c r="F186" s="84" t="s">
        <v>322</v>
      </c>
      <c r="G186" s="84" t="s">
        <v>322</v>
      </c>
      <c r="H186" s="84" t="s">
        <v>322</v>
      </c>
    </row>
    <row r="187" spans="1:8" ht="30">
      <c r="A187" s="12" t="s">
        <v>657</v>
      </c>
      <c r="B187" s="39" t="s">
        <v>658</v>
      </c>
      <c r="C187" s="39" t="s">
        <v>118</v>
      </c>
      <c r="D187" s="84" t="s">
        <v>869</v>
      </c>
      <c r="E187" s="84" t="s">
        <v>322</v>
      </c>
      <c r="F187" s="84" t="s">
        <v>322</v>
      </c>
      <c r="G187" s="84" t="s">
        <v>322</v>
      </c>
      <c r="H187" s="84" t="s">
        <v>322</v>
      </c>
    </row>
    <row r="188" spans="1:8">
      <c r="A188" s="12" t="s">
        <v>659</v>
      </c>
      <c r="B188" s="39" t="s">
        <v>660</v>
      </c>
      <c r="C188" s="39" t="s">
        <v>118</v>
      </c>
      <c r="D188" s="84" t="s">
        <v>869</v>
      </c>
      <c r="E188" s="84" t="s">
        <v>322</v>
      </c>
      <c r="F188" s="84" t="s">
        <v>322</v>
      </c>
      <c r="G188" s="84" t="s">
        <v>322</v>
      </c>
      <c r="H188" s="84" t="s">
        <v>322</v>
      </c>
    </row>
    <row r="189" spans="1:8">
      <c r="A189" s="12" t="s">
        <v>661</v>
      </c>
      <c r="B189" s="39" t="s">
        <v>662</v>
      </c>
      <c r="C189" s="39" t="s">
        <v>118</v>
      </c>
      <c r="D189" s="84" t="s">
        <v>869</v>
      </c>
      <c r="E189" s="84" t="s">
        <v>322</v>
      </c>
      <c r="F189" s="84" t="s">
        <v>322</v>
      </c>
      <c r="G189" s="84" t="s">
        <v>322</v>
      </c>
      <c r="H189" s="84" t="s">
        <v>322</v>
      </c>
    </row>
    <row r="190" spans="1:8">
      <c r="A190" s="12" t="s">
        <v>663</v>
      </c>
      <c r="B190" s="39" t="s">
        <v>664</v>
      </c>
      <c r="C190" s="39" t="s">
        <v>118</v>
      </c>
      <c r="D190" s="84" t="s">
        <v>869</v>
      </c>
      <c r="E190" s="84" t="s">
        <v>322</v>
      </c>
      <c r="F190" s="84" t="s">
        <v>322</v>
      </c>
      <c r="G190" s="84" t="s">
        <v>322</v>
      </c>
      <c r="H190" s="84" t="s">
        <v>322</v>
      </c>
    </row>
    <row r="191" spans="1:8">
      <c r="A191" s="12" t="s">
        <v>665</v>
      </c>
      <c r="B191" s="39" t="s">
        <v>666</v>
      </c>
      <c r="C191" s="39" t="s">
        <v>118</v>
      </c>
      <c r="D191" s="84" t="s">
        <v>869</v>
      </c>
      <c r="E191" s="84" t="s">
        <v>322</v>
      </c>
      <c r="F191" s="84" t="s">
        <v>322</v>
      </c>
      <c r="G191" s="84" t="s">
        <v>322</v>
      </c>
      <c r="H191" s="84" t="s">
        <v>322</v>
      </c>
    </row>
    <row r="192" spans="1:8" ht="30">
      <c r="A192" s="12" t="s">
        <v>667</v>
      </c>
      <c r="B192" s="39" t="s">
        <v>668</v>
      </c>
      <c r="C192" s="39" t="s">
        <v>118</v>
      </c>
      <c r="D192" s="84" t="s">
        <v>869</v>
      </c>
      <c r="E192" s="84" t="s">
        <v>322</v>
      </c>
      <c r="F192" s="84" t="s">
        <v>322</v>
      </c>
      <c r="G192" s="84" t="s">
        <v>322</v>
      </c>
      <c r="H192" s="84" t="s">
        <v>322</v>
      </c>
    </row>
    <row r="193" spans="1:8" ht="30">
      <c r="A193" s="12" t="s">
        <v>669</v>
      </c>
      <c r="B193" s="39" t="s">
        <v>670</v>
      </c>
      <c r="C193" s="39" t="s">
        <v>118</v>
      </c>
      <c r="D193" s="84" t="s">
        <v>869</v>
      </c>
      <c r="E193" s="84" t="s">
        <v>322</v>
      </c>
      <c r="F193" s="84" t="s">
        <v>322</v>
      </c>
      <c r="G193" s="84" t="s">
        <v>322</v>
      </c>
      <c r="H193" s="84" t="s">
        <v>322</v>
      </c>
    </row>
    <row r="194" spans="1:8">
      <c r="A194" s="12" t="s">
        <v>671</v>
      </c>
      <c r="B194" s="39" t="s">
        <v>672</v>
      </c>
      <c r="C194" s="39" t="s">
        <v>118</v>
      </c>
      <c r="D194" s="84" t="s">
        <v>869</v>
      </c>
      <c r="E194" s="84" t="s">
        <v>322</v>
      </c>
      <c r="F194" s="84" t="s">
        <v>322</v>
      </c>
      <c r="G194" s="84" t="s">
        <v>322</v>
      </c>
      <c r="H194" s="84" t="s">
        <v>322</v>
      </c>
    </row>
    <row r="195" spans="1:8" ht="60">
      <c r="A195" s="12" t="s">
        <v>673</v>
      </c>
      <c r="B195" s="39" t="s">
        <v>674</v>
      </c>
      <c r="C195" s="39" t="s">
        <v>118</v>
      </c>
      <c r="D195" s="84" t="s">
        <v>869</v>
      </c>
      <c r="E195" s="84" t="s">
        <v>322</v>
      </c>
      <c r="F195" s="84" t="s">
        <v>322</v>
      </c>
      <c r="G195" s="84" t="s">
        <v>322</v>
      </c>
      <c r="H195" s="84" t="s">
        <v>322</v>
      </c>
    </row>
    <row r="196" spans="1:8">
      <c r="A196" s="12" t="s">
        <v>675</v>
      </c>
      <c r="B196" s="39" t="s">
        <v>676</v>
      </c>
      <c r="C196" s="39" t="s">
        <v>118</v>
      </c>
      <c r="D196" s="84" t="s">
        <v>869</v>
      </c>
      <c r="E196" s="99" t="s">
        <v>322</v>
      </c>
      <c r="F196" s="84" t="s">
        <v>322</v>
      </c>
      <c r="G196" s="84" t="s">
        <v>322</v>
      </c>
      <c r="H196" s="84" t="s">
        <v>322</v>
      </c>
    </row>
    <row r="197" spans="1:8" ht="28.5">
      <c r="A197" s="40" t="s">
        <v>677</v>
      </c>
      <c r="B197" s="41" t="s">
        <v>678</v>
      </c>
      <c r="C197" s="41" t="s">
        <v>118</v>
      </c>
      <c r="D197" s="34" t="s">
        <v>869</v>
      </c>
      <c r="E197" s="95" t="s">
        <v>322</v>
      </c>
      <c r="F197" s="34" t="s">
        <v>322</v>
      </c>
      <c r="G197" s="34" t="s">
        <v>322</v>
      </c>
      <c r="H197" s="34" t="s">
        <v>322</v>
      </c>
    </row>
    <row r="198" spans="1:8" ht="30">
      <c r="A198" s="12" t="s">
        <v>679</v>
      </c>
      <c r="B198" s="39" t="s">
        <v>680</v>
      </c>
      <c r="C198" s="39" t="s">
        <v>118</v>
      </c>
      <c r="D198" s="84" t="s">
        <v>869</v>
      </c>
      <c r="E198" s="84" t="s">
        <v>322</v>
      </c>
      <c r="F198" s="84" t="s">
        <v>322</v>
      </c>
      <c r="G198" s="84" t="s">
        <v>322</v>
      </c>
      <c r="H198" s="84" t="s">
        <v>322</v>
      </c>
    </row>
    <row r="199" spans="1:8" ht="30">
      <c r="A199" s="12" t="s">
        <v>681</v>
      </c>
      <c r="B199" s="39" t="s">
        <v>682</v>
      </c>
      <c r="C199" s="39" t="s">
        <v>118</v>
      </c>
      <c r="D199" s="84" t="s">
        <v>869</v>
      </c>
      <c r="E199" s="84" t="s">
        <v>322</v>
      </c>
      <c r="F199" s="84" t="s">
        <v>322</v>
      </c>
      <c r="G199" s="84" t="s">
        <v>322</v>
      </c>
      <c r="H199" s="84" t="s">
        <v>322</v>
      </c>
    </row>
    <row r="200" spans="1:8" ht="45">
      <c r="A200" s="12" t="s">
        <v>683</v>
      </c>
      <c r="B200" s="39" t="s">
        <v>684</v>
      </c>
      <c r="C200" s="39" t="s">
        <v>118</v>
      </c>
      <c r="D200" s="84" t="s">
        <v>869</v>
      </c>
      <c r="E200" s="84" t="s">
        <v>322</v>
      </c>
      <c r="F200" s="84" t="s">
        <v>322</v>
      </c>
      <c r="G200" s="84" t="s">
        <v>322</v>
      </c>
      <c r="H200" s="84" t="s">
        <v>322</v>
      </c>
    </row>
    <row r="201" spans="1:8">
      <c r="A201" s="12" t="s">
        <v>685</v>
      </c>
      <c r="B201" s="39" t="s">
        <v>579</v>
      </c>
      <c r="C201" s="39" t="s">
        <v>118</v>
      </c>
      <c r="D201" s="84" t="s">
        <v>869</v>
      </c>
      <c r="E201" s="84" t="s">
        <v>322</v>
      </c>
      <c r="F201" s="84" t="s">
        <v>322</v>
      </c>
      <c r="G201" s="84" t="s">
        <v>322</v>
      </c>
      <c r="H201" s="84" t="s">
        <v>322</v>
      </c>
    </row>
    <row r="202" spans="1:8" ht="30">
      <c r="A202" s="12" t="s">
        <v>686</v>
      </c>
      <c r="B202" s="39" t="s">
        <v>582</v>
      </c>
      <c r="C202" s="39" t="s">
        <v>118</v>
      </c>
      <c r="D202" s="84" t="s">
        <v>869</v>
      </c>
      <c r="E202" s="84" t="s">
        <v>322</v>
      </c>
      <c r="F202" s="84" t="s">
        <v>322</v>
      </c>
      <c r="G202" s="84" t="s">
        <v>322</v>
      </c>
      <c r="H202" s="84" t="s">
        <v>322</v>
      </c>
    </row>
    <row r="203" spans="1:8" ht="30">
      <c r="A203" s="12" t="s">
        <v>687</v>
      </c>
      <c r="B203" s="39" t="s">
        <v>688</v>
      </c>
      <c r="C203" s="39" t="s">
        <v>118</v>
      </c>
      <c r="D203" s="84" t="s">
        <v>869</v>
      </c>
      <c r="E203" s="84" t="s">
        <v>322</v>
      </c>
      <c r="F203" s="84" t="s">
        <v>322</v>
      </c>
      <c r="G203" s="84" t="s">
        <v>322</v>
      </c>
      <c r="H203" s="84" t="s">
        <v>322</v>
      </c>
    </row>
    <row r="204" spans="1:8" ht="28.5">
      <c r="A204" s="40" t="s">
        <v>689</v>
      </c>
      <c r="B204" s="41" t="s">
        <v>690</v>
      </c>
      <c r="C204" s="41" t="s">
        <v>118</v>
      </c>
      <c r="D204" s="34" t="s">
        <v>869</v>
      </c>
      <c r="E204" s="34" t="s">
        <v>322</v>
      </c>
      <c r="F204" s="34" t="s">
        <v>322</v>
      </c>
      <c r="G204" s="34" t="s">
        <v>322</v>
      </c>
      <c r="H204" s="34" t="s">
        <v>322</v>
      </c>
    </row>
    <row r="205" spans="1:8" ht="30">
      <c r="A205" s="12" t="s">
        <v>691</v>
      </c>
      <c r="B205" s="39" t="s">
        <v>692</v>
      </c>
      <c r="C205" s="39" t="s">
        <v>118</v>
      </c>
      <c r="D205" s="84" t="s">
        <v>869</v>
      </c>
      <c r="E205" s="84" t="s">
        <v>322</v>
      </c>
      <c r="F205" s="84" t="s">
        <v>322</v>
      </c>
      <c r="G205" s="84" t="s">
        <v>322</v>
      </c>
      <c r="H205" s="84" t="s">
        <v>322</v>
      </c>
    </row>
    <row r="206" spans="1:8">
      <c r="A206" s="12" t="s">
        <v>693</v>
      </c>
      <c r="B206" s="39" t="s">
        <v>694</v>
      </c>
      <c r="C206" s="39" t="s">
        <v>118</v>
      </c>
      <c r="D206" s="84" t="s">
        <v>869</v>
      </c>
      <c r="E206" s="84" t="s">
        <v>322</v>
      </c>
      <c r="F206" s="84" t="s">
        <v>322</v>
      </c>
      <c r="G206" s="84" t="s">
        <v>322</v>
      </c>
      <c r="H206" s="84" t="s">
        <v>322</v>
      </c>
    </row>
    <row r="207" spans="1:8">
      <c r="A207" s="12" t="s">
        <v>695</v>
      </c>
      <c r="B207" s="39" t="s">
        <v>696</v>
      </c>
      <c r="C207" s="39" t="s">
        <v>118</v>
      </c>
      <c r="D207" s="84" t="s">
        <v>869</v>
      </c>
      <c r="E207" s="84" t="s">
        <v>322</v>
      </c>
      <c r="F207" s="84" t="s">
        <v>322</v>
      </c>
      <c r="G207" s="84" t="s">
        <v>322</v>
      </c>
      <c r="H207" s="84" t="s">
        <v>322</v>
      </c>
    </row>
    <row r="208" spans="1:8" ht="30">
      <c r="A208" s="12" t="s">
        <v>697</v>
      </c>
      <c r="B208" s="39" t="s">
        <v>698</v>
      </c>
      <c r="C208" s="39" t="s">
        <v>118</v>
      </c>
      <c r="D208" s="84" t="s">
        <v>869</v>
      </c>
      <c r="E208" s="84" t="s">
        <v>322</v>
      </c>
      <c r="F208" s="84" t="s">
        <v>322</v>
      </c>
      <c r="G208" s="84" t="s">
        <v>322</v>
      </c>
      <c r="H208" s="84" t="s">
        <v>322</v>
      </c>
    </row>
    <row r="209" spans="1:8" ht="30">
      <c r="A209" s="12" t="s">
        <v>699</v>
      </c>
      <c r="B209" s="39" t="s">
        <v>700</v>
      </c>
      <c r="C209" s="39" t="s">
        <v>118</v>
      </c>
      <c r="D209" s="84" t="s">
        <v>869</v>
      </c>
      <c r="E209" s="84" t="s">
        <v>322</v>
      </c>
      <c r="F209" s="84" t="s">
        <v>322</v>
      </c>
      <c r="G209" s="84" t="s">
        <v>322</v>
      </c>
      <c r="H209" s="84" t="s">
        <v>322</v>
      </c>
    </row>
    <row r="210" spans="1:8" ht="30">
      <c r="A210" s="12" t="s">
        <v>701</v>
      </c>
      <c r="B210" s="39" t="s">
        <v>702</v>
      </c>
      <c r="C210" s="39" t="s">
        <v>118</v>
      </c>
      <c r="D210" s="84" t="s">
        <v>869</v>
      </c>
      <c r="E210" s="84" t="s">
        <v>322</v>
      </c>
      <c r="F210" s="84" t="s">
        <v>322</v>
      </c>
      <c r="G210" s="84" t="s">
        <v>322</v>
      </c>
      <c r="H210" s="84" t="s">
        <v>322</v>
      </c>
    </row>
    <row r="211" spans="1:8" ht="30">
      <c r="A211" s="12" t="s">
        <v>703</v>
      </c>
      <c r="B211" s="39" t="s">
        <v>704</v>
      </c>
      <c r="C211" s="39" t="s">
        <v>118</v>
      </c>
      <c r="D211" s="84" t="s">
        <v>869</v>
      </c>
      <c r="E211" s="84" t="s">
        <v>322</v>
      </c>
      <c r="F211" s="84" t="s">
        <v>322</v>
      </c>
      <c r="G211" s="84" t="s">
        <v>322</v>
      </c>
      <c r="H211" s="84" t="s">
        <v>322</v>
      </c>
    </row>
    <row r="212" spans="1:8">
      <c r="A212" s="12" t="s">
        <v>705</v>
      </c>
      <c r="B212" s="39" t="s">
        <v>706</v>
      </c>
      <c r="C212" s="39" t="s">
        <v>118</v>
      </c>
      <c r="D212" s="84" t="s">
        <v>869</v>
      </c>
      <c r="E212" s="84" t="s">
        <v>322</v>
      </c>
      <c r="F212" s="84" t="s">
        <v>322</v>
      </c>
      <c r="G212" s="84" t="s">
        <v>322</v>
      </c>
      <c r="H212" s="84" t="s">
        <v>322</v>
      </c>
    </row>
    <row r="213" spans="1:8" ht="30">
      <c r="A213" s="12" t="s">
        <v>707</v>
      </c>
      <c r="B213" s="39" t="s">
        <v>708</v>
      </c>
      <c r="C213" s="39" t="s">
        <v>118</v>
      </c>
      <c r="D213" s="84" t="s">
        <v>869</v>
      </c>
      <c r="E213" s="84" t="s">
        <v>322</v>
      </c>
      <c r="F213" s="84" t="s">
        <v>322</v>
      </c>
      <c r="G213" s="84" t="s">
        <v>322</v>
      </c>
      <c r="H213" s="84" t="s">
        <v>322</v>
      </c>
    </row>
    <row r="214" spans="1:8">
      <c r="A214" s="12" t="s">
        <v>709</v>
      </c>
      <c r="B214" s="39" t="s">
        <v>207</v>
      </c>
      <c r="C214" s="39" t="s">
        <v>322</v>
      </c>
      <c r="D214" s="84" t="s">
        <v>869</v>
      </c>
      <c r="E214" s="84" t="s">
        <v>322</v>
      </c>
      <c r="F214" s="84" t="s">
        <v>322</v>
      </c>
      <c r="G214" s="84" t="s">
        <v>322</v>
      </c>
      <c r="H214" s="84" t="s">
        <v>322</v>
      </c>
    </row>
    <row r="215" spans="1:8" ht="45">
      <c r="A215" s="12" t="s">
        <v>710</v>
      </c>
      <c r="B215" s="39" t="s">
        <v>711</v>
      </c>
      <c r="C215" s="39" t="s">
        <v>118</v>
      </c>
      <c r="D215" s="84" t="s">
        <v>869</v>
      </c>
      <c r="E215" s="84" t="s">
        <v>322</v>
      </c>
      <c r="F215" s="84" t="s">
        <v>322</v>
      </c>
      <c r="G215" s="84" t="s">
        <v>322</v>
      </c>
      <c r="H215" s="84" t="s">
        <v>322</v>
      </c>
    </row>
    <row r="216" spans="1:8" ht="28.5">
      <c r="A216" s="40" t="s">
        <v>712</v>
      </c>
      <c r="B216" s="41" t="s">
        <v>713</v>
      </c>
      <c r="C216" s="41" t="s">
        <v>118</v>
      </c>
      <c r="D216" s="34" t="s">
        <v>869</v>
      </c>
      <c r="E216" s="95" t="s">
        <v>322</v>
      </c>
      <c r="F216" s="34" t="s">
        <v>322</v>
      </c>
      <c r="G216" s="34" t="s">
        <v>322</v>
      </c>
      <c r="H216" s="34" t="s">
        <v>322</v>
      </c>
    </row>
    <row r="217" spans="1:8">
      <c r="A217" s="12" t="s">
        <v>714</v>
      </c>
      <c r="B217" s="39" t="s">
        <v>715</v>
      </c>
      <c r="C217" s="39" t="s">
        <v>118</v>
      </c>
      <c r="D217" s="84" t="s">
        <v>869</v>
      </c>
      <c r="E217" s="84" t="s">
        <v>322</v>
      </c>
      <c r="F217" s="84" t="s">
        <v>322</v>
      </c>
      <c r="G217" s="84" t="s">
        <v>322</v>
      </c>
      <c r="H217" s="84" t="s">
        <v>322</v>
      </c>
    </row>
    <row r="218" spans="1:8" ht="30">
      <c r="A218" s="108" t="s">
        <v>934</v>
      </c>
      <c r="B218" s="39" t="s">
        <v>716</v>
      </c>
      <c r="C218" s="39" t="s">
        <v>118</v>
      </c>
      <c r="D218" s="84" t="s">
        <v>869</v>
      </c>
      <c r="E218" s="84" t="s">
        <v>322</v>
      </c>
      <c r="F218" s="84" t="s">
        <v>322</v>
      </c>
      <c r="G218" s="84" t="s">
        <v>322</v>
      </c>
      <c r="H218" s="84" t="s">
        <v>322</v>
      </c>
    </row>
    <row r="219" spans="1:8">
      <c r="A219" s="12" t="s">
        <v>717</v>
      </c>
      <c r="B219" s="39" t="s">
        <v>718</v>
      </c>
      <c r="C219" s="39" t="s">
        <v>118</v>
      </c>
      <c r="D219" s="84" t="s">
        <v>869</v>
      </c>
      <c r="E219" s="84" t="s">
        <v>322</v>
      </c>
      <c r="F219" s="84" t="s">
        <v>322</v>
      </c>
      <c r="G219" s="84" t="s">
        <v>322</v>
      </c>
      <c r="H219" s="84" t="s">
        <v>322</v>
      </c>
    </row>
    <row r="220" spans="1:8">
      <c r="A220" s="12" t="s">
        <v>719</v>
      </c>
      <c r="B220" s="39" t="s">
        <v>720</v>
      </c>
      <c r="C220" s="39" t="s">
        <v>118</v>
      </c>
      <c r="D220" s="84" t="s">
        <v>869</v>
      </c>
      <c r="E220" s="84" t="s">
        <v>322</v>
      </c>
      <c r="F220" s="84" t="s">
        <v>322</v>
      </c>
      <c r="G220" s="84" t="s">
        <v>322</v>
      </c>
      <c r="H220" s="84" t="s">
        <v>322</v>
      </c>
    </row>
    <row r="221" spans="1:8">
      <c r="A221" s="12" t="s">
        <v>721</v>
      </c>
      <c r="B221" s="39" t="s">
        <v>297</v>
      </c>
      <c r="C221" s="39" t="s">
        <v>118</v>
      </c>
      <c r="D221" s="84" t="s">
        <v>869</v>
      </c>
      <c r="E221" s="84" t="s">
        <v>322</v>
      </c>
      <c r="F221" s="84" t="s">
        <v>322</v>
      </c>
      <c r="G221" s="84" t="s">
        <v>322</v>
      </c>
      <c r="H221" s="84" t="s">
        <v>322</v>
      </c>
    </row>
    <row r="222" spans="1:8">
      <c r="A222" s="12" t="s">
        <v>722</v>
      </c>
      <c r="B222" s="39" t="s">
        <v>723</v>
      </c>
      <c r="C222" s="39" t="s">
        <v>118</v>
      </c>
      <c r="D222" s="84" t="s">
        <v>869</v>
      </c>
      <c r="E222" s="84" t="s">
        <v>322</v>
      </c>
      <c r="F222" s="84" t="s">
        <v>322</v>
      </c>
      <c r="G222" s="84" t="s">
        <v>322</v>
      </c>
      <c r="H222" s="84" t="s">
        <v>322</v>
      </c>
    </row>
    <row r="223" spans="1:8" ht="30">
      <c r="A223" s="12" t="s">
        <v>724</v>
      </c>
      <c r="B223" s="39" t="s">
        <v>725</v>
      </c>
      <c r="C223" s="39" t="s">
        <v>118</v>
      </c>
      <c r="D223" s="84" t="s">
        <v>869</v>
      </c>
      <c r="E223" s="84" t="s">
        <v>322</v>
      </c>
      <c r="F223" s="84" t="s">
        <v>322</v>
      </c>
      <c r="G223" s="84" t="s">
        <v>322</v>
      </c>
      <c r="H223" s="84" t="s">
        <v>322</v>
      </c>
    </row>
    <row r="224" spans="1:8">
      <c r="A224" s="12" t="s">
        <v>726</v>
      </c>
      <c r="B224" s="39" t="s">
        <v>727</v>
      </c>
      <c r="C224" s="39" t="s">
        <v>118</v>
      </c>
      <c r="D224" s="84" t="s">
        <v>869</v>
      </c>
      <c r="E224" s="84" t="s">
        <v>322</v>
      </c>
      <c r="F224" s="84" t="s">
        <v>322</v>
      </c>
      <c r="G224" s="84" t="s">
        <v>322</v>
      </c>
      <c r="H224" s="84" t="s">
        <v>322</v>
      </c>
    </row>
    <row r="225" spans="1:8">
      <c r="A225" s="12" t="s">
        <v>728</v>
      </c>
      <c r="B225" s="39" t="s">
        <v>729</v>
      </c>
      <c r="C225" s="39" t="s">
        <v>118</v>
      </c>
      <c r="D225" s="84" t="s">
        <v>869</v>
      </c>
      <c r="E225" s="84" t="s">
        <v>322</v>
      </c>
      <c r="F225" s="84" t="s">
        <v>322</v>
      </c>
      <c r="G225" s="84" t="s">
        <v>322</v>
      </c>
      <c r="H225" s="84" t="s">
        <v>322</v>
      </c>
    </row>
    <row r="226" spans="1:8">
      <c r="A226" s="12" t="s">
        <v>730</v>
      </c>
      <c r="B226" s="39" t="s">
        <v>731</v>
      </c>
      <c r="C226" s="39" t="s">
        <v>118</v>
      </c>
      <c r="D226" s="84" t="s">
        <v>869</v>
      </c>
      <c r="E226" s="84" t="s">
        <v>322</v>
      </c>
      <c r="F226" s="84" t="s">
        <v>322</v>
      </c>
      <c r="G226" s="84" t="s">
        <v>322</v>
      </c>
      <c r="H226" s="84" t="s">
        <v>322</v>
      </c>
    </row>
    <row r="227" spans="1:8">
      <c r="A227" s="12" t="s">
        <v>732</v>
      </c>
      <c r="B227" s="39" t="s">
        <v>733</v>
      </c>
      <c r="C227" s="39" t="s">
        <v>118</v>
      </c>
      <c r="D227" s="84" t="s">
        <v>869</v>
      </c>
      <c r="E227" s="84" t="s">
        <v>322</v>
      </c>
      <c r="F227" s="84" t="s">
        <v>322</v>
      </c>
      <c r="G227" s="84" t="s">
        <v>322</v>
      </c>
      <c r="H227" s="84" t="s">
        <v>322</v>
      </c>
    </row>
    <row r="228" spans="1:8">
      <c r="A228" s="12" t="s">
        <v>734</v>
      </c>
      <c r="B228" s="39" t="s">
        <v>735</v>
      </c>
      <c r="C228" s="39" t="s">
        <v>118</v>
      </c>
      <c r="D228" s="84" t="s">
        <v>869</v>
      </c>
      <c r="E228" s="84" t="s">
        <v>322</v>
      </c>
      <c r="F228" s="84" t="s">
        <v>322</v>
      </c>
      <c r="G228" s="84" t="s">
        <v>322</v>
      </c>
      <c r="H228" s="84" t="s">
        <v>322</v>
      </c>
    </row>
    <row r="229" spans="1:8" ht="28.5">
      <c r="A229" s="40" t="s">
        <v>736</v>
      </c>
      <c r="B229" s="41" t="s">
        <v>737</v>
      </c>
      <c r="C229" s="41" t="s">
        <v>118</v>
      </c>
      <c r="D229" s="34" t="s">
        <v>869</v>
      </c>
      <c r="E229" s="95" t="s">
        <v>322</v>
      </c>
      <c r="F229" s="34" t="s">
        <v>322</v>
      </c>
      <c r="G229" s="34" t="s">
        <v>322</v>
      </c>
      <c r="H229" s="34" t="s">
        <v>322</v>
      </c>
    </row>
    <row r="230" spans="1:8" ht="30">
      <c r="A230" s="12" t="s">
        <v>738</v>
      </c>
      <c r="B230" s="39" t="s">
        <v>739</v>
      </c>
      <c r="C230" s="39" t="s">
        <v>118</v>
      </c>
      <c r="D230" s="84" t="s">
        <v>869</v>
      </c>
      <c r="E230" s="84" t="s">
        <v>322</v>
      </c>
      <c r="F230" s="84" t="s">
        <v>322</v>
      </c>
      <c r="G230" s="84" t="s">
        <v>322</v>
      </c>
      <c r="H230" s="84" t="s">
        <v>322</v>
      </c>
    </row>
    <row r="231" spans="1:8">
      <c r="A231" s="12" t="s">
        <v>740</v>
      </c>
      <c r="B231" s="39" t="s">
        <v>718</v>
      </c>
      <c r="C231" s="39" t="s">
        <v>118</v>
      </c>
      <c r="D231" s="84" t="s">
        <v>869</v>
      </c>
      <c r="E231" s="84" t="s">
        <v>322</v>
      </c>
      <c r="F231" s="84" t="s">
        <v>322</v>
      </c>
      <c r="G231" s="84" t="s">
        <v>322</v>
      </c>
      <c r="H231" s="84" t="s">
        <v>322</v>
      </c>
    </row>
    <row r="232" spans="1:8">
      <c r="A232" s="12" t="s">
        <v>741</v>
      </c>
      <c r="B232" s="39" t="s">
        <v>720</v>
      </c>
      <c r="C232" s="39" t="s">
        <v>118</v>
      </c>
      <c r="D232" s="84" t="s">
        <v>869</v>
      </c>
      <c r="E232" s="84" t="s">
        <v>322</v>
      </c>
      <c r="F232" s="84" t="s">
        <v>322</v>
      </c>
      <c r="G232" s="84" t="s">
        <v>322</v>
      </c>
      <c r="H232" s="84" t="s">
        <v>322</v>
      </c>
    </row>
    <row r="233" spans="1:8">
      <c r="A233" s="12" t="s">
        <v>296</v>
      </c>
      <c r="B233" s="42" t="s">
        <v>297</v>
      </c>
      <c r="C233" s="42" t="s">
        <v>118</v>
      </c>
      <c r="D233" s="84" t="s">
        <v>869</v>
      </c>
      <c r="E233" s="84" t="s">
        <v>322</v>
      </c>
      <c r="F233" s="84" t="s">
        <v>322</v>
      </c>
      <c r="G233" s="84" t="s">
        <v>322</v>
      </c>
      <c r="H233" s="84" t="s">
        <v>322</v>
      </c>
    </row>
    <row r="234" spans="1:8">
      <c r="A234" s="12" t="s">
        <v>298</v>
      </c>
      <c r="B234" s="42" t="s">
        <v>299</v>
      </c>
      <c r="C234" s="42" t="s">
        <v>118</v>
      </c>
      <c r="D234" s="84" t="s">
        <v>869</v>
      </c>
      <c r="E234" s="84" t="s">
        <v>322</v>
      </c>
      <c r="F234" s="84" t="s">
        <v>322</v>
      </c>
      <c r="G234" s="84" t="s">
        <v>322</v>
      </c>
      <c r="H234" s="84" t="s">
        <v>322</v>
      </c>
    </row>
    <row r="235" spans="1:8">
      <c r="A235" s="12" t="s">
        <v>300</v>
      </c>
      <c r="B235" s="42" t="s">
        <v>301</v>
      </c>
      <c r="C235" s="42" t="s">
        <v>118</v>
      </c>
      <c r="D235" s="84" t="s">
        <v>869</v>
      </c>
      <c r="E235" s="84" t="s">
        <v>322</v>
      </c>
      <c r="F235" s="84" t="s">
        <v>322</v>
      </c>
      <c r="G235" s="84" t="s">
        <v>322</v>
      </c>
      <c r="H235" s="84" t="s">
        <v>322</v>
      </c>
    </row>
    <row r="236" spans="1:8" ht="42.75">
      <c r="A236" s="40" t="s">
        <v>302</v>
      </c>
      <c r="B236" s="43" t="s">
        <v>742</v>
      </c>
      <c r="C236" s="43" t="s">
        <v>118</v>
      </c>
      <c r="D236" s="34" t="s">
        <v>869</v>
      </c>
      <c r="E236" s="95" t="s">
        <v>322</v>
      </c>
      <c r="F236" s="34" t="s">
        <v>322</v>
      </c>
      <c r="G236" s="34" t="s">
        <v>322</v>
      </c>
      <c r="H236" s="34" t="s">
        <v>322</v>
      </c>
    </row>
    <row r="237" spans="1:8" ht="42.75">
      <c r="A237" s="40" t="s">
        <v>303</v>
      </c>
      <c r="B237" s="43" t="s">
        <v>304</v>
      </c>
      <c r="C237" s="43" t="s">
        <v>118</v>
      </c>
      <c r="D237" s="34" t="s">
        <v>869</v>
      </c>
      <c r="E237" s="95" t="s">
        <v>322</v>
      </c>
      <c r="F237" s="34" t="s">
        <v>322</v>
      </c>
      <c r="G237" s="34" t="s">
        <v>322</v>
      </c>
      <c r="H237" s="34" t="s">
        <v>322</v>
      </c>
    </row>
    <row r="238" spans="1:8" ht="30">
      <c r="A238" s="12" t="s">
        <v>305</v>
      </c>
      <c r="B238" s="42" t="s">
        <v>306</v>
      </c>
      <c r="C238" s="42" t="s">
        <v>118</v>
      </c>
      <c r="D238" s="84" t="s">
        <v>869</v>
      </c>
      <c r="E238" s="84" t="s">
        <v>322</v>
      </c>
      <c r="F238" s="84" t="s">
        <v>322</v>
      </c>
      <c r="G238" s="84" t="s">
        <v>322</v>
      </c>
      <c r="H238" s="84" t="s">
        <v>322</v>
      </c>
    </row>
    <row r="239" spans="1:8" ht="30">
      <c r="A239" s="12" t="s">
        <v>307</v>
      </c>
      <c r="B239" s="42" t="s">
        <v>308</v>
      </c>
      <c r="C239" s="42" t="s">
        <v>118</v>
      </c>
      <c r="D239" s="84" t="s">
        <v>869</v>
      </c>
      <c r="E239" s="84" t="s">
        <v>322</v>
      </c>
      <c r="F239" s="84" t="s">
        <v>322</v>
      </c>
      <c r="G239" s="84" t="s">
        <v>322</v>
      </c>
      <c r="H239" s="84" t="s">
        <v>322</v>
      </c>
    </row>
    <row r="240" spans="1:8" ht="42.75">
      <c r="A240" s="40" t="s">
        <v>309</v>
      </c>
      <c r="B240" s="43" t="s">
        <v>743</v>
      </c>
      <c r="C240" s="43" t="s">
        <v>118</v>
      </c>
      <c r="D240" s="34" t="s">
        <v>869</v>
      </c>
      <c r="E240" s="95" t="s">
        <v>322</v>
      </c>
      <c r="F240" s="34" t="s">
        <v>322</v>
      </c>
      <c r="G240" s="34" t="s">
        <v>322</v>
      </c>
      <c r="H240" s="34" t="s">
        <v>322</v>
      </c>
    </row>
    <row r="241" spans="1:8" ht="30">
      <c r="A241" s="12" t="s">
        <v>310</v>
      </c>
      <c r="B241" s="42" t="s">
        <v>311</v>
      </c>
      <c r="C241" s="42" t="s">
        <v>118</v>
      </c>
      <c r="D241" s="84" t="s">
        <v>869</v>
      </c>
      <c r="E241" s="84" t="s">
        <v>322</v>
      </c>
      <c r="F241" s="84" t="s">
        <v>322</v>
      </c>
      <c r="G241" s="84" t="s">
        <v>322</v>
      </c>
      <c r="H241" s="84" t="s">
        <v>322</v>
      </c>
    </row>
    <row r="242" spans="1:8" ht="30">
      <c r="A242" s="12" t="s">
        <v>312</v>
      </c>
      <c r="B242" s="42" t="s">
        <v>313</v>
      </c>
      <c r="C242" s="42" t="s">
        <v>118</v>
      </c>
      <c r="D242" s="84" t="s">
        <v>869</v>
      </c>
      <c r="E242" s="84" t="s">
        <v>322</v>
      </c>
      <c r="F242" s="84" t="s">
        <v>322</v>
      </c>
      <c r="G242" s="84" t="s">
        <v>322</v>
      </c>
      <c r="H242" s="84" t="s">
        <v>322</v>
      </c>
    </row>
    <row r="243" spans="1:8" ht="28.5">
      <c r="A243" s="40" t="s">
        <v>314</v>
      </c>
      <c r="B243" s="43" t="s">
        <v>315</v>
      </c>
      <c r="C243" s="43" t="s">
        <v>118</v>
      </c>
      <c r="D243" s="34" t="s">
        <v>869</v>
      </c>
      <c r="E243" s="95" t="s">
        <v>322</v>
      </c>
      <c r="F243" s="34" t="s">
        <v>322</v>
      </c>
      <c r="G243" s="34" t="s">
        <v>322</v>
      </c>
      <c r="H243" s="34" t="s">
        <v>322</v>
      </c>
    </row>
    <row r="244" spans="1:8" ht="28.5">
      <c r="A244" s="40" t="s">
        <v>316</v>
      </c>
      <c r="B244" s="43" t="s">
        <v>317</v>
      </c>
      <c r="C244" s="43" t="s">
        <v>118</v>
      </c>
      <c r="D244" s="34" t="s">
        <v>869</v>
      </c>
      <c r="E244" s="95" t="s">
        <v>322</v>
      </c>
      <c r="F244" s="34" t="s">
        <v>322</v>
      </c>
      <c r="G244" s="34" t="s">
        <v>322</v>
      </c>
      <c r="H244" s="34" t="s">
        <v>322</v>
      </c>
    </row>
    <row r="245" spans="1:8" ht="28.5">
      <c r="A245" s="40" t="s">
        <v>318</v>
      </c>
      <c r="B245" s="43" t="s">
        <v>319</v>
      </c>
      <c r="C245" s="43" t="s">
        <v>118</v>
      </c>
      <c r="D245" s="34" t="s">
        <v>869</v>
      </c>
      <c r="E245" s="34" t="s">
        <v>322</v>
      </c>
      <c r="F245" s="34" t="s">
        <v>322</v>
      </c>
      <c r="G245" s="34" t="s">
        <v>322</v>
      </c>
      <c r="H245" s="34" t="s">
        <v>322</v>
      </c>
    </row>
    <row r="246" spans="1:8" ht="28.5">
      <c r="A246" s="40" t="s">
        <v>744</v>
      </c>
      <c r="B246" s="43" t="s">
        <v>320</v>
      </c>
      <c r="C246" s="43" t="s">
        <v>118</v>
      </c>
      <c r="D246" s="34" t="s">
        <v>869</v>
      </c>
      <c r="E246" s="34" t="s">
        <v>322</v>
      </c>
      <c r="F246" s="34" t="s">
        <v>322</v>
      </c>
      <c r="G246" s="34" t="s">
        <v>322</v>
      </c>
      <c r="H246" s="34" t="s">
        <v>322</v>
      </c>
    </row>
    <row r="247" spans="1:8">
      <c r="A247" s="40" t="s">
        <v>321</v>
      </c>
      <c r="B247" s="43" t="s">
        <v>207</v>
      </c>
      <c r="C247" s="43" t="s">
        <v>322</v>
      </c>
      <c r="D247" s="34"/>
      <c r="E247" s="34" t="s">
        <v>20</v>
      </c>
      <c r="F247" s="34" t="s">
        <v>322</v>
      </c>
      <c r="G247" s="34" t="s">
        <v>322</v>
      </c>
      <c r="H247" s="34" t="s">
        <v>322</v>
      </c>
    </row>
    <row r="248" spans="1:8" ht="30">
      <c r="A248" s="12" t="s">
        <v>323</v>
      </c>
      <c r="B248" s="42" t="s">
        <v>324</v>
      </c>
      <c r="C248" s="42" t="s">
        <v>118</v>
      </c>
      <c r="D248" s="84" t="s">
        <v>869</v>
      </c>
      <c r="E248" s="84" t="s">
        <v>322</v>
      </c>
      <c r="F248" s="84" t="s">
        <v>322</v>
      </c>
      <c r="G248" s="84" t="s">
        <v>322</v>
      </c>
      <c r="H248" s="84" t="s">
        <v>322</v>
      </c>
    </row>
    <row r="249" spans="1:8" ht="30">
      <c r="A249" s="12" t="s">
        <v>325</v>
      </c>
      <c r="B249" s="42" t="s">
        <v>326</v>
      </c>
      <c r="C249" s="42" t="s">
        <v>118</v>
      </c>
      <c r="D249" s="84" t="s">
        <v>869</v>
      </c>
      <c r="E249" s="84" t="s">
        <v>322</v>
      </c>
      <c r="F249" s="84" t="s">
        <v>322</v>
      </c>
      <c r="G249" s="84" t="s">
        <v>322</v>
      </c>
      <c r="H249" s="84" t="s">
        <v>322</v>
      </c>
    </row>
    <row r="250" spans="1:8">
      <c r="A250" s="12" t="s">
        <v>745</v>
      </c>
      <c r="B250" s="42" t="s">
        <v>327</v>
      </c>
      <c r="C250" s="42" t="s">
        <v>118</v>
      </c>
      <c r="D250" s="84" t="s">
        <v>869</v>
      </c>
      <c r="E250" s="84" t="s">
        <v>322</v>
      </c>
      <c r="F250" s="84" t="s">
        <v>322</v>
      </c>
      <c r="G250" s="84" t="s">
        <v>322</v>
      </c>
      <c r="H250" s="84" t="s">
        <v>322</v>
      </c>
    </row>
    <row r="251" spans="1:8" ht="45">
      <c r="A251" s="12" t="s">
        <v>328</v>
      </c>
      <c r="B251" s="42" t="s">
        <v>121</v>
      </c>
      <c r="C251" s="42" t="s">
        <v>118</v>
      </c>
      <c r="D251" s="84" t="s">
        <v>869</v>
      </c>
      <c r="E251" s="84" t="s">
        <v>322</v>
      </c>
      <c r="F251" s="84" t="s">
        <v>322</v>
      </c>
      <c r="G251" s="84" t="s">
        <v>322</v>
      </c>
      <c r="H251" s="84" t="s">
        <v>322</v>
      </c>
    </row>
    <row r="252" spans="1:8">
      <c r="A252" s="12" t="s">
        <v>746</v>
      </c>
      <c r="B252" s="42" t="s">
        <v>327</v>
      </c>
      <c r="C252" s="42" t="s">
        <v>118</v>
      </c>
      <c r="D252" s="84" t="s">
        <v>869</v>
      </c>
      <c r="E252" s="84" t="s">
        <v>322</v>
      </c>
      <c r="F252" s="84" t="s">
        <v>322</v>
      </c>
      <c r="G252" s="84" t="s">
        <v>322</v>
      </c>
      <c r="H252" s="84" t="s">
        <v>322</v>
      </c>
    </row>
    <row r="253" spans="1:8" ht="45">
      <c r="A253" s="12" t="s">
        <v>329</v>
      </c>
      <c r="B253" s="42" t="s">
        <v>123</v>
      </c>
      <c r="C253" s="42" t="s">
        <v>118</v>
      </c>
      <c r="D253" s="84" t="s">
        <v>869</v>
      </c>
      <c r="E253" s="84" t="s">
        <v>322</v>
      </c>
      <c r="F253" s="84" t="s">
        <v>322</v>
      </c>
      <c r="G253" s="84" t="s">
        <v>322</v>
      </c>
      <c r="H253" s="84" t="s">
        <v>322</v>
      </c>
    </row>
    <row r="254" spans="1:8">
      <c r="A254" s="12" t="s">
        <v>330</v>
      </c>
      <c r="B254" s="42" t="s">
        <v>327</v>
      </c>
      <c r="C254" s="42" t="s">
        <v>118</v>
      </c>
      <c r="D254" s="84" t="s">
        <v>869</v>
      </c>
      <c r="E254" s="84" t="s">
        <v>322</v>
      </c>
      <c r="F254" s="84" t="s">
        <v>322</v>
      </c>
      <c r="G254" s="84" t="s">
        <v>322</v>
      </c>
      <c r="H254" s="84" t="s">
        <v>322</v>
      </c>
    </row>
    <row r="255" spans="1:8" ht="45">
      <c r="A255" s="12" t="s">
        <v>331</v>
      </c>
      <c r="B255" s="42" t="s">
        <v>125</v>
      </c>
      <c r="C255" s="42" t="s">
        <v>118</v>
      </c>
      <c r="D255" s="84" t="s">
        <v>869</v>
      </c>
      <c r="E255" s="84" t="s">
        <v>322</v>
      </c>
      <c r="F255" s="84" t="s">
        <v>322</v>
      </c>
      <c r="G255" s="84" t="s">
        <v>322</v>
      </c>
      <c r="H255" s="84" t="s">
        <v>322</v>
      </c>
    </row>
    <row r="256" spans="1:8">
      <c r="A256" s="12" t="s">
        <v>332</v>
      </c>
      <c r="B256" s="42" t="s">
        <v>327</v>
      </c>
      <c r="C256" s="42" t="s">
        <v>118</v>
      </c>
      <c r="D256" s="84" t="s">
        <v>869</v>
      </c>
      <c r="E256" s="84" t="s">
        <v>322</v>
      </c>
      <c r="F256" s="84" t="s">
        <v>322</v>
      </c>
      <c r="G256" s="84" t="s">
        <v>322</v>
      </c>
      <c r="H256" s="84" t="s">
        <v>322</v>
      </c>
    </row>
    <row r="257" spans="1:8" ht="30">
      <c r="A257" s="12" t="s">
        <v>333</v>
      </c>
      <c r="B257" s="42" t="s">
        <v>334</v>
      </c>
      <c r="C257" s="42" t="s">
        <v>118</v>
      </c>
      <c r="D257" s="84" t="s">
        <v>869</v>
      </c>
      <c r="E257" s="84" t="s">
        <v>322</v>
      </c>
      <c r="F257" s="84" t="s">
        <v>322</v>
      </c>
      <c r="G257" s="84" t="s">
        <v>322</v>
      </c>
      <c r="H257" s="84" t="s">
        <v>322</v>
      </c>
    </row>
    <row r="258" spans="1:8">
      <c r="A258" s="12" t="s">
        <v>335</v>
      </c>
      <c r="B258" s="42" t="s">
        <v>327</v>
      </c>
      <c r="C258" s="42" t="s">
        <v>118</v>
      </c>
      <c r="D258" s="84" t="s">
        <v>869</v>
      </c>
      <c r="E258" s="84" t="s">
        <v>322</v>
      </c>
      <c r="F258" s="84" t="s">
        <v>322</v>
      </c>
      <c r="G258" s="84" t="s">
        <v>322</v>
      </c>
      <c r="H258" s="84" t="s">
        <v>322</v>
      </c>
    </row>
    <row r="259" spans="1:8" ht="30">
      <c r="A259" s="12" t="s">
        <v>336</v>
      </c>
      <c r="B259" s="42" t="s">
        <v>337</v>
      </c>
      <c r="C259" s="42" t="s">
        <v>118</v>
      </c>
      <c r="D259" s="84" t="s">
        <v>869</v>
      </c>
      <c r="E259" s="84" t="s">
        <v>322</v>
      </c>
      <c r="F259" s="84" t="s">
        <v>322</v>
      </c>
      <c r="G259" s="84" t="s">
        <v>322</v>
      </c>
      <c r="H259" s="84" t="s">
        <v>322</v>
      </c>
    </row>
    <row r="260" spans="1:8">
      <c r="A260" s="12" t="s">
        <v>747</v>
      </c>
      <c r="B260" s="42" t="s">
        <v>327</v>
      </c>
      <c r="C260" s="42" t="s">
        <v>118</v>
      </c>
      <c r="D260" s="84" t="s">
        <v>869</v>
      </c>
      <c r="E260" s="84" t="s">
        <v>322</v>
      </c>
      <c r="F260" s="84" t="s">
        <v>322</v>
      </c>
      <c r="G260" s="84" t="s">
        <v>322</v>
      </c>
      <c r="H260" s="84" t="s">
        <v>322</v>
      </c>
    </row>
    <row r="261" spans="1:8" ht="30">
      <c r="A261" s="49">
        <v>38009</v>
      </c>
      <c r="B261" s="42" t="s">
        <v>338</v>
      </c>
      <c r="C261" s="42" t="s">
        <v>118</v>
      </c>
      <c r="D261" s="84" t="s">
        <v>869</v>
      </c>
      <c r="E261" s="84" t="s">
        <v>322</v>
      </c>
      <c r="F261" s="84" t="s">
        <v>322</v>
      </c>
      <c r="G261" s="84" t="s">
        <v>322</v>
      </c>
      <c r="H261" s="84" t="s">
        <v>322</v>
      </c>
    </row>
    <row r="262" spans="1:8">
      <c r="A262" s="12" t="s">
        <v>339</v>
      </c>
      <c r="B262" s="42" t="s">
        <v>327</v>
      </c>
      <c r="C262" s="42" t="s">
        <v>118</v>
      </c>
      <c r="D262" s="84" t="s">
        <v>869</v>
      </c>
      <c r="E262" s="84" t="s">
        <v>322</v>
      </c>
      <c r="F262" s="84" t="s">
        <v>322</v>
      </c>
      <c r="G262" s="84" t="s">
        <v>322</v>
      </c>
      <c r="H262" s="84" t="s">
        <v>322</v>
      </c>
    </row>
    <row r="263" spans="1:8" ht="30">
      <c r="A263" s="12" t="s">
        <v>340</v>
      </c>
      <c r="B263" s="42" t="s">
        <v>341</v>
      </c>
      <c r="C263" s="42" t="s">
        <v>118</v>
      </c>
      <c r="D263" s="84" t="s">
        <v>869</v>
      </c>
      <c r="E263" s="84" t="s">
        <v>322</v>
      </c>
      <c r="F263" s="84" t="s">
        <v>322</v>
      </c>
      <c r="G263" s="84" t="s">
        <v>322</v>
      </c>
      <c r="H263" s="84" t="s">
        <v>322</v>
      </c>
    </row>
    <row r="264" spans="1:8">
      <c r="A264" s="12" t="s">
        <v>342</v>
      </c>
      <c r="B264" s="42" t="s">
        <v>327</v>
      </c>
      <c r="C264" s="42" t="s">
        <v>118</v>
      </c>
      <c r="D264" s="84" t="s">
        <v>869</v>
      </c>
      <c r="E264" s="84" t="s">
        <v>322</v>
      </c>
      <c r="F264" s="84" t="s">
        <v>322</v>
      </c>
      <c r="G264" s="84" t="s">
        <v>322</v>
      </c>
      <c r="H264" s="84" t="s">
        <v>322</v>
      </c>
    </row>
    <row r="265" spans="1:8">
      <c r="A265" s="12" t="s">
        <v>343</v>
      </c>
      <c r="B265" s="42" t="s">
        <v>344</v>
      </c>
      <c r="C265" s="42" t="s">
        <v>118</v>
      </c>
      <c r="D265" s="84" t="s">
        <v>869</v>
      </c>
      <c r="E265" s="84" t="s">
        <v>322</v>
      </c>
      <c r="F265" s="84" t="s">
        <v>322</v>
      </c>
      <c r="G265" s="84" t="s">
        <v>322</v>
      </c>
      <c r="H265" s="84" t="s">
        <v>322</v>
      </c>
    </row>
    <row r="266" spans="1:8">
      <c r="A266" s="12" t="s">
        <v>748</v>
      </c>
      <c r="B266" s="42" t="s">
        <v>327</v>
      </c>
      <c r="C266" s="42" t="s">
        <v>118</v>
      </c>
      <c r="D266" s="84" t="s">
        <v>869</v>
      </c>
      <c r="E266" s="84" t="s">
        <v>322</v>
      </c>
      <c r="F266" s="84" t="s">
        <v>322</v>
      </c>
      <c r="G266" s="84" t="s">
        <v>322</v>
      </c>
      <c r="H266" s="84" t="s">
        <v>322</v>
      </c>
    </row>
    <row r="267" spans="1:8">
      <c r="A267" s="12" t="s">
        <v>343</v>
      </c>
      <c r="B267" s="42" t="s">
        <v>345</v>
      </c>
      <c r="C267" s="42" t="s">
        <v>118</v>
      </c>
      <c r="D267" s="84" t="s">
        <v>869</v>
      </c>
      <c r="E267" s="84" t="s">
        <v>322</v>
      </c>
      <c r="F267" s="84" t="s">
        <v>322</v>
      </c>
      <c r="G267" s="84" t="s">
        <v>322</v>
      </c>
      <c r="H267" s="84" t="s">
        <v>322</v>
      </c>
    </row>
    <row r="268" spans="1:8">
      <c r="A268" s="12" t="s">
        <v>749</v>
      </c>
      <c r="B268" s="42" t="s">
        <v>327</v>
      </c>
      <c r="C268" s="42" t="s">
        <v>118</v>
      </c>
      <c r="D268" s="84" t="s">
        <v>869</v>
      </c>
      <c r="E268" s="84" t="s">
        <v>322</v>
      </c>
      <c r="F268" s="84" t="s">
        <v>322</v>
      </c>
      <c r="G268" s="84" t="s">
        <v>322</v>
      </c>
      <c r="H268" s="84" t="s">
        <v>322</v>
      </c>
    </row>
    <row r="269" spans="1:8" ht="45">
      <c r="A269" s="12" t="s">
        <v>346</v>
      </c>
      <c r="B269" s="42" t="s">
        <v>347</v>
      </c>
      <c r="C269" s="42" t="s">
        <v>118</v>
      </c>
      <c r="D269" s="84" t="s">
        <v>869</v>
      </c>
      <c r="E269" s="84" t="s">
        <v>322</v>
      </c>
      <c r="F269" s="84" t="s">
        <v>322</v>
      </c>
      <c r="G269" s="84" t="s">
        <v>322</v>
      </c>
      <c r="H269" s="84" t="s">
        <v>322</v>
      </c>
    </row>
    <row r="270" spans="1:8">
      <c r="A270" s="12" t="s">
        <v>750</v>
      </c>
      <c r="B270" s="42" t="s">
        <v>327</v>
      </c>
      <c r="C270" s="42" t="s">
        <v>118</v>
      </c>
      <c r="D270" s="84" t="s">
        <v>869</v>
      </c>
      <c r="E270" s="84" t="s">
        <v>322</v>
      </c>
      <c r="F270" s="84" t="s">
        <v>322</v>
      </c>
      <c r="G270" s="84" t="s">
        <v>322</v>
      </c>
      <c r="H270" s="84" t="s">
        <v>322</v>
      </c>
    </row>
    <row r="271" spans="1:8" ht="30">
      <c r="A271" s="12" t="s">
        <v>348</v>
      </c>
      <c r="B271" s="42" t="s">
        <v>141</v>
      </c>
      <c r="C271" s="42" t="s">
        <v>118</v>
      </c>
      <c r="D271" s="84" t="s">
        <v>869</v>
      </c>
      <c r="E271" s="84" t="s">
        <v>322</v>
      </c>
      <c r="F271" s="84" t="s">
        <v>322</v>
      </c>
      <c r="G271" s="84" t="s">
        <v>322</v>
      </c>
      <c r="H271" s="84" t="s">
        <v>322</v>
      </c>
    </row>
    <row r="272" spans="1:8">
      <c r="A272" s="12" t="s">
        <v>751</v>
      </c>
      <c r="B272" s="42" t="s">
        <v>327</v>
      </c>
      <c r="C272" s="42" t="s">
        <v>118</v>
      </c>
      <c r="D272" s="84" t="s">
        <v>869</v>
      </c>
      <c r="E272" s="84" t="s">
        <v>322</v>
      </c>
      <c r="F272" s="84" t="s">
        <v>322</v>
      </c>
      <c r="G272" s="84" t="s">
        <v>322</v>
      </c>
      <c r="H272" s="84" t="s">
        <v>322</v>
      </c>
    </row>
    <row r="273" spans="1:8">
      <c r="A273" s="12" t="s">
        <v>349</v>
      </c>
      <c r="B273" s="42" t="s">
        <v>143</v>
      </c>
      <c r="C273" s="42" t="s">
        <v>118</v>
      </c>
      <c r="D273" s="84" t="s">
        <v>869</v>
      </c>
      <c r="E273" s="84" t="s">
        <v>322</v>
      </c>
      <c r="F273" s="84" t="s">
        <v>322</v>
      </c>
      <c r="G273" s="84" t="s">
        <v>322</v>
      </c>
      <c r="H273" s="84" t="s">
        <v>322</v>
      </c>
    </row>
    <row r="274" spans="1:8">
      <c r="A274" s="12" t="s">
        <v>350</v>
      </c>
      <c r="B274" s="42" t="s">
        <v>327</v>
      </c>
      <c r="C274" s="42" t="s">
        <v>118</v>
      </c>
      <c r="D274" s="84" t="s">
        <v>869</v>
      </c>
      <c r="E274" s="84" t="s">
        <v>322</v>
      </c>
      <c r="F274" s="84" t="s">
        <v>322</v>
      </c>
      <c r="G274" s="84" t="s">
        <v>322</v>
      </c>
      <c r="H274" s="84" t="s">
        <v>322</v>
      </c>
    </row>
    <row r="275" spans="1:8">
      <c r="A275" s="12" t="s">
        <v>351</v>
      </c>
      <c r="B275" s="42" t="s">
        <v>352</v>
      </c>
      <c r="C275" s="42" t="s">
        <v>118</v>
      </c>
      <c r="D275" s="84" t="s">
        <v>869</v>
      </c>
      <c r="E275" s="84" t="s">
        <v>322</v>
      </c>
      <c r="F275" s="84" t="s">
        <v>322</v>
      </c>
      <c r="G275" s="84" t="s">
        <v>322</v>
      </c>
      <c r="H275" s="84" t="s">
        <v>322</v>
      </c>
    </row>
    <row r="276" spans="1:8">
      <c r="A276" s="12" t="s">
        <v>752</v>
      </c>
      <c r="B276" s="42" t="s">
        <v>327</v>
      </c>
      <c r="C276" s="42" t="s">
        <v>118</v>
      </c>
      <c r="D276" s="84" t="s">
        <v>869</v>
      </c>
      <c r="E276" s="84" t="s">
        <v>322</v>
      </c>
      <c r="F276" s="84" t="s">
        <v>322</v>
      </c>
      <c r="G276" s="84" t="s">
        <v>322</v>
      </c>
      <c r="H276" s="84" t="s">
        <v>322</v>
      </c>
    </row>
    <row r="277" spans="1:8" ht="30">
      <c r="A277" s="12" t="s">
        <v>354</v>
      </c>
      <c r="B277" s="42" t="s">
        <v>355</v>
      </c>
      <c r="C277" s="42" t="s">
        <v>118</v>
      </c>
      <c r="D277" s="84" t="s">
        <v>869</v>
      </c>
      <c r="E277" s="84" t="s">
        <v>322</v>
      </c>
      <c r="F277" s="84" t="s">
        <v>322</v>
      </c>
      <c r="G277" s="84" t="s">
        <v>322</v>
      </c>
      <c r="H277" s="84" t="s">
        <v>322</v>
      </c>
    </row>
    <row r="278" spans="1:8">
      <c r="A278" s="12" t="s">
        <v>356</v>
      </c>
      <c r="B278" s="42" t="s">
        <v>357</v>
      </c>
      <c r="C278" s="42" t="s">
        <v>118</v>
      </c>
      <c r="D278" s="84" t="s">
        <v>869</v>
      </c>
      <c r="E278" s="84" t="s">
        <v>322</v>
      </c>
      <c r="F278" s="84" t="s">
        <v>322</v>
      </c>
      <c r="G278" s="84" t="s">
        <v>322</v>
      </c>
      <c r="H278" s="84" t="s">
        <v>322</v>
      </c>
    </row>
    <row r="279" spans="1:8">
      <c r="A279" s="12" t="s">
        <v>753</v>
      </c>
      <c r="B279" s="42" t="s">
        <v>327</v>
      </c>
      <c r="C279" s="42" t="s">
        <v>118</v>
      </c>
      <c r="D279" s="84" t="s">
        <v>869</v>
      </c>
      <c r="E279" s="84" t="s">
        <v>322</v>
      </c>
      <c r="F279" s="84" t="s">
        <v>322</v>
      </c>
      <c r="G279" s="84" t="s">
        <v>322</v>
      </c>
      <c r="H279" s="84" t="s">
        <v>322</v>
      </c>
    </row>
    <row r="280" spans="1:8" ht="30">
      <c r="A280" s="12" t="s">
        <v>358</v>
      </c>
      <c r="B280" s="42" t="s">
        <v>359</v>
      </c>
      <c r="C280" s="42" t="s">
        <v>118</v>
      </c>
      <c r="D280" s="84" t="s">
        <v>869</v>
      </c>
      <c r="E280" s="84" t="s">
        <v>322</v>
      </c>
      <c r="F280" s="84" t="s">
        <v>322</v>
      </c>
      <c r="G280" s="84" t="s">
        <v>322</v>
      </c>
      <c r="H280" s="84" t="s">
        <v>322</v>
      </c>
    </row>
    <row r="281" spans="1:8" ht="30">
      <c r="A281" s="12" t="s">
        <v>360</v>
      </c>
      <c r="B281" s="42" t="s">
        <v>361</v>
      </c>
      <c r="C281" s="42" t="s">
        <v>118</v>
      </c>
      <c r="D281" s="84" t="s">
        <v>869</v>
      </c>
      <c r="E281" s="84" t="s">
        <v>322</v>
      </c>
      <c r="F281" s="84" t="s">
        <v>322</v>
      </c>
      <c r="G281" s="84" t="s">
        <v>322</v>
      </c>
      <c r="H281" s="84" t="s">
        <v>322</v>
      </c>
    </row>
    <row r="282" spans="1:8">
      <c r="A282" s="12" t="s">
        <v>754</v>
      </c>
      <c r="B282" s="42" t="s">
        <v>327</v>
      </c>
      <c r="C282" s="42" t="s">
        <v>118</v>
      </c>
      <c r="D282" s="84" t="s">
        <v>869</v>
      </c>
      <c r="E282" s="84" t="s">
        <v>322</v>
      </c>
      <c r="F282" s="84" t="s">
        <v>322</v>
      </c>
      <c r="G282" s="84" t="s">
        <v>322</v>
      </c>
      <c r="H282" s="84" t="s">
        <v>322</v>
      </c>
    </row>
    <row r="283" spans="1:8">
      <c r="A283" s="12" t="s">
        <v>362</v>
      </c>
      <c r="B283" s="42" t="s">
        <v>363</v>
      </c>
      <c r="C283" s="42" t="s">
        <v>118</v>
      </c>
      <c r="D283" s="84" t="s">
        <v>869</v>
      </c>
      <c r="E283" s="84" t="s">
        <v>322</v>
      </c>
      <c r="F283" s="84" t="s">
        <v>322</v>
      </c>
      <c r="G283" s="84" t="s">
        <v>322</v>
      </c>
      <c r="H283" s="84" t="s">
        <v>322</v>
      </c>
    </row>
    <row r="284" spans="1:8">
      <c r="A284" s="12" t="s">
        <v>755</v>
      </c>
      <c r="B284" s="42" t="s">
        <v>327</v>
      </c>
      <c r="C284" s="42" t="s">
        <v>118</v>
      </c>
      <c r="D284" s="84" t="s">
        <v>869</v>
      </c>
      <c r="E284" s="84" t="s">
        <v>322</v>
      </c>
      <c r="F284" s="84" t="s">
        <v>322</v>
      </c>
      <c r="G284" s="84" t="s">
        <v>322</v>
      </c>
      <c r="H284" s="84" t="s">
        <v>322</v>
      </c>
    </row>
    <row r="285" spans="1:8" ht="45">
      <c r="A285" s="12" t="s">
        <v>364</v>
      </c>
      <c r="B285" s="42" t="s">
        <v>365</v>
      </c>
      <c r="C285" s="42" t="s">
        <v>118</v>
      </c>
      <c r="D285" s="84" t="s">
        <v>869</v>
      </c>
      <c r="E285" s="84" t="s">
        <v>322</v>
      </c>
      <c r="F285" s="84" t="s">
        <v>322</v>
      </c>
      <c r="G285" s="84" t="s">
        <v>322</v>
      </c>
      <c r="H285" s="84" t="s">
        <v>322</v>
      </c>
    </row>
    <row r="286" spans="1:8">
      <c r="A286" s="12" t="s">
        <v>756</v>
      </c>
      <c r="B286" s="42" t="s">
        <v>327</v>
      </c>
      <c r="C286" s="42" t="s">
        <v>118</v>
      </c>
      <c r="D286" s="84" t="s">
        <v>869</v>
      </c>
      <c r="E286" s="84" t="s">
        <v>322</v>
      </c>
      <c r="F286" s="84" t="s">
        <v>322</v>
      </c>
      <c r="G286" s="84" t="s">
        <v>322</v>
      </c>
      <c r="H286" s="84" t="s">
        <v>322</v>
      </c>
    </row>
    <row r="287" spans="1:8" ht="30">
      <c r="A287" s="12" t="s">
        <v>366</v>
      </c>
      <c r="B287" s="42" t="s">
        <v>367</v>
      </c>
      <c r="C287" s="42" t="s">
        <v>118</v>
      </c>
      <c r="D287" s="84" t="s">
        <v>869</v>
      </c>
      <c r="E287" s="84" t="s">
        <v>322</v>
      </c>
      <c r="F287" s="84" t="s">
        <v>322</v>
      </c>
      <c r="G287" s="84" t="s">
        <v>322</v>
      </c>
      <c r="H287" s="84" t="s">
        <v>322</v>
      </c>
    </row>
    <row r="288" spans="1:8">
      <c r="A288" s="12" t="s">
        <v>368</v>
      </c>
      <c r="B288" s="42" t="s">
        <v>327</v>
      </c>
      <c r="C288" s="42" t="s">
        <v>118</v>
      </c>
      <c r="D288" s="84" t="s">
        <v>869</v>
      </c>
      <c r="E288" s="84" t="s">
        <v>322</v>
      </c>
      <c r="F288" s="84" t="s">
        <v>322</v>
      </c>
      <c r="G288" s="84" t="s">
        <v>322</v>
      </c>
      <c r="H288" s="84" t="s">
        <v>322</v>
      </c>
    </row>
    <row r="289" spans="1:8">
      <c r="A289" s="12" t="s">
        <v>369</v>
      </c>
      <c r="B289" s="42" t="s">
        <v>370</v>
      </c>
      <c r="C289" s="42" t="s">
        <v>118</v>
      </c>
      <c r="D289" s="84" t="s">
        <v>869</v>
      </c>
      <c r="E289" s="84" t="s">
        <v>322</v>
      </c>
      <c r="F289" s="84" t="s">
        <v>322</v>
      </c>
      <c r="G289" s="84" t="s">
        <v>322</v>
      </c>
      <c r="H289" s="84" t="s">
        <v>322</v>
      </c>
    </row>
    <row r="290" spans="1:8">
      <c r="A290" s="12" t="s">
        <v>757</v>
      </c>
      <c r="B290" s="42" t="s">
        <v>327</v>
      </c>
      <c r="C290" s="42" t="s">
        <v>118</v>
      </c>
      <c r="D290" s="84" t="s">
        <v>869</v>
      </c>
      <c r="E290" s="84" t="s">
        <v>322</v>
      </c>
      <c r="F290" s="84" t="s">
        <v>322</v>
      </c>
      <c r="G290" s="84" t="s">
        <v>322</v>
      </c>
      <c r="H290" s="84" t="s">
        <v>322</v>
      </c>
    </row>
    <row r="291" spans="1:8">
      <c r="A291" s="12" t="s">
        <v>371</v>
      </c>
      <c r="B291" s="42" t="s">
        <v>372</v>
      </c>
      <c r="C291" s="42" t="s">
        <v>118</v>
      </c>
      <c r="D291" s="84" t="s">
        <v>869</v>
      </c>
      <c r="E291" s="84" t="s">
        <v>322</v>
      </c>
      <c r="F291" s="84" t="s">
        <v>322</v>
      </c>
      <c r="G291" s="84" t="s">
        <v>322</v>
      </c>
      <c r="H291" s="84" t="s">
        <v>322</v>
      </c>
    </row>
    <row r="292" spans="1:8">
      <c r="A292" s="12" t="s">
        <v>373</v>
      </c>
      <c r="B292" s="42" t="s">
        <v>327</v>
      </c>
      <c r="C292" s="42" t="s">
        <v>118</v>
      </c>
      <c r="D292" s="84" t="s">
        <v>869</v>
      </c>
      <c r="E292" s="84" t="s">
        <v>322</v>
      </c>
      <c r="F292" s="84" t="s">
        <v>322</v>
      </c>
      <c r="G292" s="84" t="s">
        <v>322</v>
      </c>
      <c r="H292" s="84" t="s">
        <v>322</v>
      </c>
    </row>
    <row r="293" spans="1:8">
      <c r="A293" s="12" t="s">
        <v>374</v>
      </c>
      <c r="B293" s="42" t="s">
        <v>375</v>
      </c>
      <c r="C293" s="42" t="s">
        <v>118</v>
      </c>
      <c r="D293" s="84" t="s">
        <v>869</v>
      </c>
      <c r="E293" s="84" t="s">
        <v>322</v>
      </c>
      <c r="F293" s="84" t="s">
        <v>322</v>
      </c>
      <c r="G293" s="84" t="s">
        <v>322</v>
      </c>
      <c r="H293" s="84" t="s">
        <v>322</v>
      </c>
    </row>
    <row r="294" spans="1:8">
      <c r="A294" s="12" t="s">
        <v>758</v>
      </c>
      <c r="B294" s="42" t="s">
        <v>327</v>
      </c>
      <c r="C294" s="42" t="s">
        <v>118</v>
      </c>
      <c r="D294" s="84" t="s">
        <v>869</v>
      </c>
      <c r="E294" s="84" t="s">
        <v>322</v>
      </c>
      <c r="F294" s="84" t="s">
        <v>322</v>
      </c>
      <c r="G294" s="84" t="s">
        <v>322</v>
      </c>
      <c r="H294" s="84" t="s">
        <v>322</v>
      </c>
    </row>
    <row r="295" spans="1:8" ht="45">
      <c r="A295" s="12" t="s">
        <v>376</v>
      </c>
      <c r="B295" s="42" t="s">
        <v>377</v>
      </c>
      <c r="C295" s="42" t="s">
        <v>118</v>
      </c>
      <c r="D295" s="84" t="s">
        <v>869</v>
      </c>
      <c r="E295" s="84" t="s">
        <v>322</v>
      </c>
      <c r="F295" s="84" t="s">
        <v>322</v>
      </c>
      <c r="G295" s="84" t="s">
        <v>322</v>
      </c>
      <c r="H295" s="84" t="s">
        <v>322</v>
      </c>
    </row>
    <row r="296" spans="1:8">
      <c r="A296" s="12" t="s">
        <v>759</v>
      </c>
      <c r="B296" s="42" t="s">
        <v>327</v>
      </c>
      <c r="C296" s="42" t="s">
        <v>118</v>
      </c>
      <c r="D296" s="84" t="s">
        <v>869</v>
      </c>
      <c r="E296" s="84" t="s">
        <v>322</v>
      </c>
      <c r="F296" s="84" t="s">
        <v>322</v>
      </c>
      <c r="G296" s="84" t="s">
        <v>322</v>
      </c>
      <c r="H296" s="84" t="s">
        <v>322</v>
      </c>
    </row>
    <row r="297" spans="1:8">
      <c r="A297" s="12" t="s">
        <v>378</v>
      </c>
      <c r="B297" s="42" t="s">
        <v>379</v>
      </c>
      <c r="C297" s="42" t="s">
        <v>118</v>
      </c>
      <c r="D297" s="84" t="s">
        <v>869</v>
      </c>
      <c r="E297" s="84" t="s">
        <v>322</v>
      </c>
      <c r="F297" s="84" t="s">
        <v>322</v>
      </c>
      <c r="G297" s="84" t="s">
        <v>322</v>
      </c>
      <c r="H297" s="84" t="s">
        <v>322</v>
      </c>
    </row>
    <row r="298" spans="1:8">
      <c r="A298" s="12" t="s">
        <v>760</v>
      </c>
      <c r="B298" s="42" t="s">
        <v>327</v>
      </c>
      <c r="C298" s="42" t="s">
        <v>118</v>
      </c>
      <c r="D298" s="84" t="s">
        <v>869</v>
      </c>
      <c r="E298" s="84" t="s">
        <v>322</v>
      </c>
      <c r="F298" s="84" t="s">
        <v>322</v>
      </c>
      <c r="G298" s="84" t="s">
        <v>322</v>
      </c>
      <c r="H298" s="84" t="s">
        <v>322</v>
      </c>
    </row>
    <row r="299" spans="1:8" ht="45">
      <c r="A299" s="12" t="s">
        <v>380</v>
      </c>
      <c r="B299" s="42" t="s">
        <v>381</v>
      </c>
      <c r="C299" s="42" t="s">
        <v>19</v>
      </c>
      <c r="D299" s="84" t="s">
        <v>869</v>
      </c>
      <c r="E299" s="84" t="s">
        <v>322</v>
      </c>
      <c r="F299" s="84" t="s">
        <v>322</v>
      </c>
      <c r="G299" s="84" t="s">
        <v>322</v>
      </c>
      <c r="H299" s="84" t="s">
        <v>322</v>
      </c>
    </row>
    <row r="300" spans="1:8" ht="30">
      <c r="A300" s="12" t="s">
        <v>382</v>
      </c>
      <c r="B300" s="42" t="s">
        <v>383</v>
      </c>
      <c r="C300" s="42" t="s">
        <v>19</v>
      </c>
      <c r="D300" s="84" t="s">
        <v>869</v>
      </c>
      <c r="E300" s="84" t="s">
        <v>322</v>
      </c>
      <c r="F300" s="84" t="s">
        <v>322</v>
      </c>
      <c r="G300" s="84" t="s">
        <v>322</v>
      </c>
      <c r="H300" s="84" t="s">
        <v>322</v>
      </c>
    </row>
    <row r="301" spans="1:8" ht="45">
      <c r="A301" s="12" t="s">
        <v>384</v>
      </c>
      <c r="B301" s="42" t="s">
        <v>385</v>
      </c>
      <c r="C301" s="42" t="s">
        <v>19</v>
      </c>
      <c r="D301" s="84" t="s">
        <v>869</v>
      </c>
      <c r="E301" s="84" t="s">
        <v>322</v>
      </c>
      <c r="F301" s="84" t="s">
        <v>322</v>
      </c>
      <c r="G301" s="84" t="s">
        <v>322</v>
      </c>
      <c r="H301" s="84" t="s">
        <v>322</v>
      </c>
    </row>
    <row r="302" spans="1:8" ht="45">
      <c r="A302" s="12" t="s">
        <v>386</v>
      </c>
      <c r="B302" s="42" t="s">
        <v>387</v>
      </c>
      <c r="C302" s="42" t="s">
        <v>19</v>
      </c>
      <c r="D302" s="84" t="s">
        <v>869</v>
      </c>
      <c r="E302" s="84" t="s">
        <v>322</v>
      </c>
      <c r="F302" s="84" t="s">
        <v>322</v>
      </c>
      <c r="G302" s="84" t="s">
        <v>322</v>
      </c>
      <c r="H302" s="84" t="s">
        <v>322</v>
      </c>
    </row>
    <row r="303" spans="1:8" ht="45">
      <c r="A303" s="12" t="s">
        <v>388</v>
      </c>
      <c r="B303" s="42" t="s">
        <v>389</v>
      </c>
      <c r="C303" s="42" t="s">
        <v>19</v>
      </c>
      <c r="D303" s="84" t="s">
        <v>869</v>
      </c>
      <c r="E303" s="84" t="s">
        <v>322</v>
      </c>
      <c r="F303" s="84" t="s">
        <v>322</v>
      </c>
      <c r="G303" s="84" t="s">
        <v>322</v>
      </c>
      <c r="H303" s="84" t="s">
        <v>322</v>
      </c>
    </row>
    <row r="304" spans="1:8" ht="30">
      <c r="A304" s="12" t="s">
        <v>390</v>
      </c>
      <c r="B304" s="42" t="s">
        <v>391</v>
      </c>
      <c r="C304" s="42" t="s">
        <v>19</v>
      </c>
      <c r="D304" s="84" t="s">
        <v>869</v>
      </c>
      <c r="E304" s="84" t="s">
        <v>322</v>
      </c>
      <c r="F304" s="84" t="s">
        <v>322</v>
      </c>
      <c r="G304" s="84" t="s">
        <v>322</v>
      </c>
      <c r="H304" s="84" t="s">
        <v>322</v>
      </c>
    </row>
    <row r="305" spans="1:8" ht="30">
      <c r="A305" s="12" t="s">
        <v>392</v>
      </c>
      <c r="B305" s="42" t="s">
        <v>393</v>
      </c>
      <c r="C305" s="42" t="s">
        <v>19</v>
      </c>
      <c r="D305" s="84" t="s">
        <v>869</v>
      </c>
      <c r="E305" s="84" t="s">
        <v>322</v>
      </c>
      <c r="F305" s="84" t="s">
        <v>322</v>
      </c>
      <c r="G305" s="84" t="s">
        <v>322</v>
      </c>
      <c r="H305" s="84" t="s">
        <v>322</v>
      </c>
    </row>
    <row r="306" spans="1:8" ht="30">
      <c r="A306" s="12" t="s">
        <v>394</v>
      </c>
      <c r="B306" s="42" t="s">
        <v>395</v>
      </c>
      <c r="C306" s="42" t="s">
        <v>19</v>
      </c>
      <c r="D306" s="84" t="s">
        <v>869</v>
      </c>
      <c r="E306" s="84" t="s">
        <v>322</v>
      </c>
      <c r="F306" s="84" t="s">
        <v>322</v>
      </c>
      <c r="G306" s="84" t="s">
        <v>322</v>
      </c>
      <c r="H306" s="84" t="s">
        <v>322</v>
      </c>
    </row>
    <row r="307" spans="1:8" ht="30">
      <c r="A307" s="12" t="s">
        <v>396</v>
      </c>
      <c r="B307" s="42" t="s">
        <v>397</v>
      </c>
      <c r="C307" s="42" t="s">
        <v>19</v>
      </c>
      <c r="D307" s="84" t="s">
        <v>869</v>
      </c>
      <c r="E307" s="84" t="s">
        <v>322</v>
      </c>
      <c r="F307" s="84" t="s">
        <v>322</v>
      </c>
      <c r="G307" s="84" t="s">
        <v>322</v>
      </c>
      <c r="H307" s="84" t="s">
        <v>322</v>
      </c>
    </row>
    <row r="308" spans="1:8">
      <c r="A308" s="12" t="s">
        <v>398</v>
      </c>
      <c r="B308" s="42" t="s">
        <v>399</v>
      </c>
      <c r="C308" s="42" t="s">
        <v>19</v>
      </c>
      <c r="D308" s="84" t="s">
        <v>869</v>
      </c>
      <c r="E308" s="84" t="s">
        <v>322</v>
      </c>
      <c r="F308" s="84" t="s">
        <v>322</v>
      </c>
      <c r="G308" s="84" t="s">
        <v>322</v>
      </c>
      <c r="H308" s="84" t="s">
        <v>322</v>
      </c>
    </row>
    <row r="309" spans="1:8" ht="45">
      <c r="A309" s="12" t="s">
        <v>400</v>
      </c>
      <c r="B309" s="42" t="s">
        <v>401</v>
      </c>
      <c r="C309" s="42" t="s">
        <v>19</v>
      </c>
      <c r="D309" s="84" t="s">
        <v>869</v>
      </c>
      <c r="E309" s="84" t="s">
        <v>322</v>
      </c>
      <c r="F309" s="84" t="s">
        <v>322</v>
      </c>
      <c r="G309" s="84" t="s">
        <v>322</v>
      </c>
      <c r="H309" s="84" t="s">
        <v>322</v>
      </c>
    </row>
    <row r="310" spans="1:8" ht="30">
      <c r="A310" s="12" t="s">
        <v>402</v>
      </c>
      <c r="B310" s="42" t="s">
        <v>141</v>
      </c>
      <c r="C310" s="42" t="s">
        <v>19</v>
      </c>
      <c r="D310" s="84" t="s">
        <v>869</v>
      </c>
      <c r="E310" s="84" t="s">
        <v>322</v>
      </c>
      <c r="F310" s="84" t="s">
        <v>322</v>
      </c>
      <c r="G310" s="84" t="s">
        <v>322</v>
      </c>
      <c r="H310" s="84" t="s">
        <v>322</v>
      </c>
    </row>
    <row r="311" spans="1:8">
      <c r="A311" s="12" t="s">
        <v>403</v>
      </c>
      <c r="B311" s="42" t="s">
        <v>143</v>
      </c>
      <c r="C311" s="42" t="s">
        <v>19</v>
      </c>
      <c r="D311" s="84" t="s">
        <v>869</v>
      </c>
      <c r="E311" s="84" t="s">
        <v>322</v>
      </c>
      <c r="F311" s="84" t="s">
        <v>322</v>
      </c>
      <c r="G311" s="84" t="s">
        <v>322</v>
      </c>
      <c r="H311" s="84" t="s">
        <v>322</v>
      </c>
    </row>
    <row r="312" spans="1:8">
      <c r="A312" s="12" t="s">
        <v>20</v>
      </c>
      <c r="B312" s="162" t="s">
        <v>404</v>
      </c>
      <c r="C312" s="162"/>
      <c r="D312" s="162"/>
      <c r="E312" s="162"/>
      <c r="F312" s="162"/>
      <c r="G312" s="162"/>
      <c r="H312" s="162"/>
    </row>
    <row r="313" spans="1:8" ht="42.75">
      <c r="A313" s="40" t="s">
        <v>405</v>
      </c>
      <c r="B313" s="41" t="s">
        <v>406</v>
      </c>
      <c r="C313" s="41" t="s">
        <v>322</v>
      </c>
      <c r="D313" s="41" t="s">
        <v>407</v>
      </c>
      <c r="E313" s="41" t="s">
        <v>407</v>
      </c>
      <c r="F313" s="41" t="s">
        <v>20</v>
      </c>
      <c r="G313" s="41" t="s">
        <v>407</v>
      </c>
      <c r="H313" s="37" t="s">
        <v>407</v>
      </c>
    </row>
    <row r="314" spans="1:8">
      <c r="A314" s="12" t="s">
        <v>408</v>
      </c>
      <c r="B314" s="39" t="s">
        <v>409</v>
      </c>
      <c r="C314" s="39" t="s">
        <v>43</v>
      </c>
      <c r="D314" s="84" t="s">
        <v>869</v>
      </c>
      <c r="E314" s="84" t="s">
        <v>322</v>
      </c>
      <c r="F314" s="84" t="s">
        <v>322</v>
      </c>
      <c r="G314" s="84" t="s">
        <v>322</v>
      </c>
      <c r="H314" s="84" t="s">
        <v>322</v>
      </c>
    </row>
    <row r="315" spans="1:8">
      <c r="A315" s="12" t="s">
        <v>410</v>
      </c>
      <c r="B315" s="39" t="s">
        <v>411</v>
      </c>
      <c r="C315" s="39" t="s">
        <v>761</v>
      </c>
      <c r="D315" s="84" t="s">
        <v>869</v>
      </c>
      <c r="E315" s="84" t="s">
        <v>322</v>
      </c>
      <c r="F315" s="84" t="s">
        <v>322</v>
      </c>
      <c r="G315" s="84" t="s">
        <v>322</v>
      </c>
      <c r="H315" s="84" t="s">
        <v>322</v>
      </c>
    </row>
    <row r="316" spans="1:8">
      <c r="A316" s="12" t="s">
        <v>413</v>
      </c>
      <c r="B316" s="39" t="s">
        <v>414</v>
      </c>
      <c r="C316" s="39" t="s">
        <v>43</v>
      </c>
      <c r="D316" s="84" t="s">
        <v>869</v>
      </c>
      <c r="E316" s="84" t="s">
        <v>322</v>
      </c>
      <c r="F316" s="84" t="s">
        <v>322</v>
      </c>
      <c r="G316" s="84" t="s">
        <v>322</v>
      </c>
      <c r="H316" s="84" t="s">
        <v>322</v>
      </c>
    </row>
    <row r="317" spans="1:8">
      <c r="A317" s="12" t="s">
        <v>415</v>
      </c>
      <c r="B317" s="39" t="s">
        <v>416</v>
      </c>
      <c r="C317" s="39" t="s">
        <v>412</v>
      </c>
      <c r="D317" s="84" t="s">
        <v>869</v>
      </c>
      <c r="E317" s="84" t="s">
        <v>322</v>
      </c>
      <c r="F317" s="84" t="s">
        <v>322</v>
      </c>
      <c r="G317" s="84" t="s">
        <v>322</v>
      </c>
      <c r="H317" s="84" t="s">
        <v>322</v>
      </c>
    </row>
    <row r="318" spans="1:8">
      <c r="A318" s="12" t="s">
        <v>417</v>
      </c>
      <c r="B318" s="39" t="s">
        <v>418</v>
      </c>
      <c r="C318" s="39" t="s">
        <v>419</v>
      </c>
      <c r="D318" s="84" t="s">
        <v>869</v>
      </c>
      <c r="E318" s="84" t="s">
        <v>322</v>
      </c>
      <c r="F318" s="84" t="s">
        <v>322</v>
      </c>
      <c r="G318" s="84" t="s">
        <v>322</v>
      </c>
      <c r="H318" s="84" t="s">
        <v>322</v>
      </c>
    </row>
    <row r="319" spans="1:8" ht="30">
      <c r="A319" s="12" t="s">
        <v>420</v>
      </c>
      <c r="B319" s="39" t="s">
        <v>421</v>
      </c>
      <c r="C319" s="39" t="s">
        <v>322</v>
      </c>
      <c r="D319" s="39" t="s">
        <v>407</v>
      </c>
      <c r="E319" s="39" t="s">
        <v>407</v>
      </c>
      <c r="F319" s="39" t="s">
        <v>20</v>
      </c>
      <c r="G319" s="39" t="s">
        <v>407</v>
      </c>
      <c r="H319" s="38" t="s">
        <v>407</v>
      </c>
    </row>
    <row r="320" spans="1:8">
      <c r="A320" s="12" t="s">
        <v>422</v>
      </c>
      <c r="B320" s="39" t="s">
        <v>423</v>
      </c>
      <c r="C320" s="39" t="s">
        <v>419</v>
      </c>
      <c r="D320" s="84" t="s">
        <v>869</v>
      </c>
      <c r="E320" s="84" t="s">
        <v>322</v>
      </c>
      <c r="F320" s="84" t="s">
        <v>322</v>
      </c>
      <c r="G320" s="84" t="s">
        <v>322</v>
      </c>
      <c r="H320" s="84" t="s">
        <v>322</v>
      </c>
    </row>
    <row r="321" spans="1:8">
      <c r="A321" s="12" t="s">
        <v>424</v>
      </c>
      <c r="B321" s="39" t="s">
        <v>425</v>
      </c>
      <c r="C321" s="39" t="s">
        <v>426</v>
      </c>
      <c r="D321" s="84" t="s">
        <v>869</v>
      </c>
      <c r="E321" s="84" t="s">
        <v>322</v>
      </c>
      <c r="F321" s="84" t="s">
        <v>322</v>
      </c>
      <c r="G321" s="84" t="s">
        <v>322</v>
      </c>
      <c r="H321" s="84" t="s">
        <v>322</v>
      </c>
    </row>
    <row r="322" spans="1:8" ht="30">
      <c r="A322" s="12" t="s">
        <v>427</v>
      </c>
      <c r="B322" s="39" t="s">
        <v>428</v>
      </c>
      <c r="C322" s="39" t="s">
        <v>322</v>
      </c>
      <c r="D322" s="39" t="s">
        <v>407</v>
      </c>
      <c r="E322" s="39" t="s">
        <v>407</v>
      </c>
      <c r="F322" s="39" t="s">
        <v>20</v>
      </c>
      <c r="G322" s="39" t="s">
        <v>407</v>
      </c>
      <c r="H322" s="38" t="s">
        <v>407</v>
      </c>
    </row>
    <row r="323" spans="1:8">
      <c r="A323" s="12" t="s">
        <v>429</v>
      </c>
      <c r="B323" s="39" t="s">
        <v>423</v>
      </c>
      <c r="C323" s="39" t="s">
        <v>419</v>
      </c>
      <c r="D323" s="84" t="s">
        <v>869</v>
      </c>
      <c r="E323" s="84" t="s">
        <v>322</v>
      </c>
      <c r="F323" s="84" t="s">
        <v>322</v>
      </c>
      <c r="G323" s="84" t="s">
        <v>322</v>
      </c>
      <c r="H323" s="84" t="s">
        <v>322</v>
      </c>
    </row>
    <row r="324" spans="1:8">
      <c r="A324" s="12" t="s">
        <v>430</v>
      </c>
      <c r="B324" s="39" t="s">
        <v>431</v>
      </c>
      <c r="C324" s="39" t="s">
        <v>43</v>
      </c>
      <c r="D324" s="84" t="s">
        <v>869</v>
      </c>
      <c r="E324" s="84" t="s">
        <v>322</v>
      </c>
      <c r="F324" s="84" t="s">
        <v>322</v>
      </c>
      <c r="G324" s="84" t="s">
        <v>322</v>
      </c>
      <c r="H324" s="84" t="s">
        <v>322</v>
      </c>
    </row>
    <row r="325" spans="1:8">
      <c r="A325" s="12" t="s">
        <v>432</v>
      </c>
      <c r="B325" s="39" t="s">
        <v>425</v>
      </c>
      <c r="C325" s="39" t="s">
        <v>426</v>
      </c>
      <c r="D325" s="84" t="s">
        <v>869</v>
      </c>
      <c r="E325" s="84" t="s">
        <v>322</v>
      </c>
      <c r="F325" s="84" t="s">
        <v>322</v>
      </c>
      <c r="G325" s="84" t="s">
        <v>322</v>
      </c>
      <c r="H325" s="84" t="s">
        <v>322</v>
      </c>
    </row>
    <row r="326" spans="1:8" ht="30">
      <c r="A326" s="12" t="s">
        <v>433</v>
      </c>
      <c r="B326" s="39" t="s">
        <v>434</v>
      </c>
      <c r="C326" s="39" t="s">
        <v>322</v>
      </c>
      <c r="D326" s="39" t="s">
        <v>407</v>
      </c>
      <c r="E326" s="39" t="s">
        <v>407</v>
      </c>
      <c r="F326" s="39" t="s">
        <v>20</v>
      </c>
      <c r="G326" s="39" t="s">
        <v>407</v>
      </c>
      <c r="H326" s="38" t="s">
        <v>407</v>
      </c>
    </row>
    <row r="327" spans="1:8">
      <c r="A327" s="12" t="s">
        <v>435</v>
      </c>
      <c r="B327" s="39" t="s">
        <v>423</v>
      </c>
      <c r="C327" s="39" t="s">
        <v>419</v>
      </c>
      <c r="D327" s="84" t="s">
        <v>869</v>
      </c>
      <c r="E327" s="84" t="s">
        <v>322</v>
      </c>
      <c r="F327" s="84" t="s">
        <v>322</v>
      </c>
      <c r="G327" s="84" t="s">
        <v>322</v>
      </c>
      <c r="H327" s="84" t="s">
        <v>322</v>
      </c>
    </row>
    <row r="328" spans="1:8">
      <c r="A328" s="12" t="s">
        <v>436</v>
      </c>
      <c r="B328" s="39" t="s">
        <v>425</v>
      </c>
      <c r="C328" s="39" t="s">
        <v>426</v>
      </c>
      <c r="D328" s="84" t="s">
        <v>869</v>
      </c>
      <c r="E328" s="84" t="s">
        <v>322</v>
      </c>
      <c r="F328" s="84" t="s">
        <v>322</v>
      </c>
      <c r="G328" s="84" t="s">
        <v>322</v>
      </c>
      <c r="H328" s="84" t="s">
        <v>322</v>
      </c>
    </row>
    <row r="329" spans="1:8" ht="30">
      <c r="A329" s="12" t="s">
        <v>437</v>
      </c>
      <c r="B329" s="39" t="s">
        <v>438</v>
      </c>
      <c r="C329" s="39" t="s">
        <v>322</v>
      </c>
      <c r="D329" s="39" t="s">
        <v>407</v>
      </c>
      <c r="E329" s="39" t="s">
        <v>407</v>
      </c>
      <c r="F329" s="39" t="s">
        <v>20</v>
      </c>
      <c r="G329" s="39" t="s">
        <v>407</v>
      </c>
      <c r="H329" s="38" t="s">
        <v>407</v>
      </c>
    </row>
    <row r="330" spans="1:8">
      <c r="A330" s="12" t="s">
        <v>439</v>
      </c>
      <c r="B330" s="39" t="s">
        <v>423</v>
      </c>
      <c r="C330" s="39" t="s">
        <v>419</v>
      </c>
      <c r="D330" s="84" t="s">
        <v>869</v>
      </c>
      <c r="E330" s="84" t="s">
        <v>322</v>
      </c>
      <c r="F330" s="84" t="s">
        <v>322</v>
      </c>
      <c r="G330" s="84" t="s">
        <v>322</v>
      </c>
      <c r="H330" s="84" t="s">
        <v>322</v>
      </c>
    </row>
    <row r="331" spans="1:8">
      <c r="A331" s="12" t="s">
        <v>440</v>
      </c>
      <c r="B331" s="39" t="s">
        <v>431</v>
      </c>
      <c r="C331" s="39" t="s">
        <v>43</v>
      </c>
      <c r="D331" s="84" t="s">
        <v>869</v>
      </c>
      <c r="E331" s="84" t="s">
        <v>322</v>
      </c>
      <c r="F331" s="84" t="s">
        <v>322</v>
      </c>
      <c r="G331" s="84" t="s">
        <v>322</v>
      </c>
      <c r="H331" s="84" t="s">
        <v>322</v>
      </c>
    </row>
    <row r="332" spans="1:8">
      <c r="A332" s="12" t="s">
        <v>441</v>
      </c>
      <c r="B332" s="39" t="s">
        <v>425</v>
      </c>
      <c r="C332" s="39" t="s">
        <v>426</v>
      </c>
      <c r="D332" s="84" t="s">
        <v>869</v>
      </c>
      <c r="E332" s="84" t="s">
        <v>322</v>
      </c>
      <c r="F332" s="84" t="s">
        <v>322</v>
      </c>
      <c r="G332" s="84" t="s">
        <v>322</v>
      </c>
      <c r="H332" s="84" t="s">
        <v>322</v>
      </c>
    </row>
    <row r="333" spans="1:8" ht="28.5">
      <c r="A333" s="40" t="s">
        <v>442</v>
      </c>
      <c r="B333" s="41" t="s">
        <v>443</v>
      </c>
      <c r="C333" s="41" t="s">
        <v>322</v>
      </c>
      <c r="D333" s="41" t="s">
        <v>407</v>
      </c>
      <c r="E333" s="41" t="s">
        <v>407</v>
      </c>
      <c r="F333" s="41" t="s">
        <v>20</v>
      </c>
      <c r="G333" s="41" t="s">
        <v>407</v>
      </c>
      <c r="H333" s="37" t="s">
        <v>407</v>
      </c>
    </row>
    <row r="334" spans="1:8" ht="30">
      <c r="A334" s="12" t="s">
        <v>444</v>
      </c>
      <c r="B334" s="39" t="s">
        <v>445</v>
      </c>
      <c r="C334" s="39" t="s">
        <v>419</v>
      </c>
      <c r="D334" s="84" t="s">
        <v>869</v>
      </c>
      <c r="E334" s="96">
        <f>1.474677+1.208357+1.054364+0.932186+0.891211+0.895454+1.410843+1.245827+1.22294+1.249776+1.510913+1.863127</f>
        <v>14.959675000000001</v>
      </c>
      <c r="F334" s="84" t="s">
        <v>322</v>
      </c>
      <c r="G334" s="84" t="s">
        <v>322</v>
      </c>
      <c r="H334" s="84" t="s">
        <v>322</v>
      </c>
    </row>
    <row r="335" spans="1:8" ht="45">
      <c r="A335" s="12" t="s">
        <v>446</v>
      </c>
      <c r="B335" s="39" t="s">
        <v>447</v>
      </c>
      <c r="C335" s="39" t="s">
        <v>419</v>
      </c>
      <c r="D335" s="84" t="s">
        <v>869</v>
      </c>
      <c r="E335" s="84" t="s">
        <v>322</v>
      </c>
      <c r="F335" s="84" t="s">
        <v>322</v>
      </c>
      <c r="G335" s="84" t="s">
        <v>322</v>
      </c>
      <c r="H335" s="84" t="s">
        <v>322</v>
      </c>
    </row>
    <row r="336" spans="1:8">
      <c r="A336" s="12" t="s">
        <v>448</v>
      </c>
      <c r="B336" s="39" t="s">
        <v>449</v>
      </c>
      <c r="C336" s="39" t="s">
        <v>419</v>
      </c>
      <c r="D336" s="84" t="s">
        <v>869</v>
      </c>
      <c r="E336" s="84" t="s">
        <v>322</v>
      </c>
      <c r="F336" s="84" t="s">
        <v>322</v>
      </c>
      <c r="G336" s="84" t="s">
        <v>322</v>
      </c>
      <c r="H336" s="84" t="s">
        <v>322</v>
      </c>
    </row>
    <row r="337" spans="1:8" ht="30">
      <c r="A337" s="12" t="s">
        <v>450</v>
      </c>
      <c r="B337" s="39" t="s">
        <v>451</v>
      </c>
      <c r="C337" s="39" t="s">
        <v>419</v>
      </c>
      <c r="D337" s="84" t="s">
        <v>869</v>
      </c>
      <c r="E337" s="84" t="str">
        <f>E335</f>
        <v>-</v>
      </c>
      <c r="F337" s="84" t="s">
        <v>322</v>
      </c>
      <c r="G337" s="84" t="s">
        <v>322</v>
      </c>
      <c r="H337" s="84" t="s">
        <v>322</v>
      </c>
    </row>
    <row r="338" spans="1:8" ht="30">
      <c r="A338" s="12" t="s">
        <v>452</v>
      </c>
      <c r="B338" s="39" t="s">
        <v>453</v>
      </c>
      <c r="C338" s="39" t="s">
        <v>419</v>
      </c>
      <c r="D338" s="84" t="s">
        <v>869</v>
      </c>
      <c r="E338" s="96">
        <f>(231317+80410+152668+40689+94560+91178+118665+50622+151130+129963+370048+189663)/1000000</f>
        <v>1.7009129999999999</v>
      </c>
      <c r="F338" s="84" t="s">
        <v>322</v>
      </c>
      <c r="G338" s="84" t="s">
        <v>322</v>
      </c>
      <c r="H338" s="84" t="s">
        <v>322</v>
      </c>
    </row>
    <row r="339" spans="1:8" ht="30">
      <c r="A339" s="12" t="s">
        <v>454</v>
      </c>
      <c r="B339" s="39" t="s">
        <v>455</v>
      </c>
      <c r="C339" s="39" t="s">
        <v>43</v>
      </c>
      <c r="D339" s="84" t="s">
        <v>869</v>
      </c>
      <c r="E339" s="84">
        <v>2.8210000000000002</v>
      </c>
      <c r="F339" s="84" t="s">
        <v>322</v>
      </c>
      <c r="G339" s="84" t="s">
        <v>322</v>
      </c>
      <c r="H339" s="84" t="s">
        <v>322</v>
      </c>
    </row>
    <row r="340" spans="1:8" ht="45">
      <c r="A340" s="12" t="s">
        <v>456</v>
      </c>
      <c r="B340" s="39" t="s">
        <v>457</v>
      </c>
      <c r="C340" s="39" t="s">
        <v>43</v>
      </c>
      <c r="D340" s="84" t="s">
        <v>869</v>
      </c>
      <c r="E340" s="84" t="s">
        <v>322</v>
      </c>
      <c r="F340" s="84" t="s">
        <v>322</v>
      </c>
      <c r="G340" s="84" t="s">
        <v>322</v>
      </c>
      <c r="H340" s="84" t="s">
        <v>322</v>
      </c>
    </row>
    <row r="341" spans="1:8">
      <c r="A341" s="12" t="s">
        <v>458</v>
      </c>
      <c r="B341" s="39" t="s">
        <v>449</v>
      </c>
      <c r="C341" s="39" t="s">
        <v>43</v>
      </c>
      <c r="D341" s="84" t="s">
        <v>869</v>
      </c>
      <c r="E341" s="84" t="s">
        <v>322</v>
      </c>
      <c r="F341" s="84" t="s">
        <v>322</v>
      </c>
      <c r="G341" s="84" t="s">
        <v>322</v>
      </c>
      <c r="H341" s="84" t="s">
        <v>322</v>
      </c>
    </row>
    <row r="342" spans="1:8" ht="30">
      <c r="A342" s="12" t="s">
        <v>459</v>
      </c>
      <c r="B342" s="39" t="s">
        <v>451</v>
      </c>
      <c r="C342" s="39" t="s">
        <v>43</v>
      </c>
      <c r="D342" s="84" t="s">
        <v>869</v>
      </c>
      <c r="E342" s="84" t="s">
        <v>322</v>
      </c>
      <c r="F342" s="84" t="s">
        <v>322</v>
      </c>
      <c r="G342" s="84" t="s">
        <v>322</v>
      </c>
      <c r="H342" s="84" t="s">
        <v>322</v>
      </c>
    </row>
    <row r="343" spans="1:8" ht="30">
      <c r="A343" s="12" t="s">
        <v>460</v>
      </c>
      <c r="B343" s="39" t="s">
        <v>461</v>
      </c>
      <c r="C343" s="39" t="s">
        <v>462</v>
      </c>
      <c r="D343" s="84" t="s">
        <v>869</v>
      </c>
      <c r="E343" s="84">
        <v>476</v>
      </c>
      <c r="F343" s="84" t="s">
        <v>322</v>
      </c>
      <c r="G343" s="84" t="s">
        <v>322</v>
      </c>
      <c r="H343" s="84" t="s">
        <v>322</v>
      </c>
    </row>
    <row r="344" spans="1:8" ht="45">
      <c r="A344" s="12" t="s">
        <v>463</v>
      </c>
      <c r="B344" s="39" t="s">
        <v>762</v>
      </c>
      <c r="C344" s="39" t="s">
        <v>118</v>
      </c>
      <c r="D344" s="84" t="s">
        <v>869</v>
      </c>
      <c r="E344" s="96">
        <f>E23-0-0-E51</f>
        <v>21.775626029999998</v>
      </c>
      <c r="F344" s="84" t="s">
        <v>322</v>
      </c>
      <c r="G344" s="84" t="s">
        <v>322</v>
      </c>
      <c r="H344" s="84" t="s">
        <v>322</v>
      </c>
    </row>
    <row r="345" spans="1:8">
      <c r="A345" s="40" t="s">
        <v>464</v>
      </c>
      <c r="B345" s="41" t="s">
        <v>465</v>
      </c>
      <c r="C345" s="41" t="s">
        <v>322</v>
      </c>
      <c r="D345" s="41" t="s">
        <v>407</v>
      </c>
      <c r="E345" s="41" t="s">
        <v>407</v>
      </c>
      <c r="F345" s="41" t="s">
        <v>20</v>
      </c>
      <c r="G345" s="41" t="s">
        <v>407</v>
      </c>
      <c r="H345" s="37" t="s">
        <v>407</v>
      </c>
    </row>
    <row r="346" spans="1:8" ht="30">
      <c r="A346" s="12" t="s">
        <v>466</v>
      </c>
      <c r="B346" s="39" t="s">
        <v>467</v>
      </c>
      <c r="C346" s="39" t="s">
        <v>419</v>
      </c>
      <c r="D346" s="84" t="s">
        <v>869</v>
      </c>
      <c r="E346" s="84" t="s">
        <v>322</v>
      </c>
      <c r="F346" s="84" t="s">
        <v>322</v>
      </c>
      <c r="G346" s="84" t="s">
        <v>322</v>
      </c>
      <c r="H346" s="84" t="s">
        <v>322</v>
      </c>
    </row>
    <row r="347" spans="1:8">
      <c r="A347" s="12" t="s">
        <v>468</v>
      </c>
      <c r="B347" s="39" t="s">
        <v>469</v>
      </c>
      <c r="C347" s="39" t="s">
        <v>412</v>
      </c>
      <c r="D347" s="84" t="s">
        <v>869</v>
      </c>
      <c r="E347" s="84" t="s">
        <v>322</v>
      </c>
      <c r="F347" s="84" t="s">
        <v>322</v>
      </c>
      <c r="G347" s="84" t="s">
        <v>322</v>
      </c>
      <c r="H347" s="84" t="s">
        <v>322</v>
      </c>
    </row>
    <row r="348" spans="1:8" ht="75">
      <c r="A348" s="12" t="s">
        <v>470</v>
      </c>
      <c r="B348" s="39" t="s">
        <v>471</v>
      </c>
      <c r="C348" s="39" t="s">
        <v>118</v>
      </c>
      <c r="D348" s="84" t="s">
        <v>869</v>
      </c>
      <c r="E348" s="84" t="s">
        <v>322</v>
      </c>
      <c r="F348" s="84" t="s">
        <v>322</v>
      </c>
      <c r="G348" s="84" t="s">
        <v>322</v>
      </c>
      <c r="H348" s="84" t="s">
        <v>322</v>
      </c>
    </row>
    <row r="349" spans="1:8" ht="45">
      <c r="A349" s="12" t="s">
        <v>472</v>
      </c>
      <c r="B349" s="39" t="s">
        <v>473</v>
      </c>
      <c r="C349" s="39" t="s">
        <v>118</v>
      </c>
      <c r="D349" s="84" t="s">
        <v>869</v>
      </c>
      <c r="E349" s="84" t="s">
        <v>322</v>
      </c>
      <c r="F349" s="84" t="s">
        <v>322</v>
      </c>
      <c r="G349" s="84" t="s">
        <v>322</v>
      </c>
      <c r="H349" s="84" t="s">
        <v>322</v>
      </c>
    </row>
    <row r="350" spans="1:8" ht="28.5">
      <c r="A350" s="40" t="s">
        <v>474</v>
      </c>
      <c r="B350" s="41" t="s">
        <v>475</v>
      </c>
      <c r="C350" s="41" t="s">
        <v>322</v>
      </c>
      <c r="D350" s="41" t="s">
        <v>407</v>
      </c>
      <c r="E350" s="41" t="s">
        <v>407</v>
      </c>
      <c r="F350" s="41" t="s">
        <v>20</v>
      </c>
      <c r="G350" s="41" t="s">
        <v>407</v>
      </c>
      <c r="H350" s="37" t="s">
        <v>407</v>
      </c>
    </row>
    <row r="351" spans="1:8" ht="30">
      <c r="A351" s="12" t="s">
        <v>476</v>
      </c>
      <c r="B351" s="39" t="s">
        <v>477</v>
      </c>
      <c r="C351" s="39" t="s">
        <v>43</v>
      </c>
      <c r="D351" s="84" t="s">
        <v>869</v>
      </c>
      <c r="E351" s="84" t="s">
        <v>322</v>
      </c>
      <c r="F351" s="84" t="s">
        <v>322</v>
      </c>
      <c r="G351" s="84" t="s">
        <v>322</v>
      </c>
      <c r="H351" s="84" t="s">
        <v>322</v>
      </c>
    </row>
    <row r="352" spans="1:8" ht="90">
      <c r="A352" s="12" t="s">
        <v>478</v>
      </c>
      <c r="B352" s="39" t="s">
        <v>479</v>
      </c>
      <c r="C352" s="39" t="s">
        <v>43</v>
      </c>
      <c r="D352" s="84" t="s">
        <v>869</v>
      </c>
      <c r="E352" s="84" t="s">
        <v>322</v>
      </c>
      <c r="F352" s="84" t="s">
        <v>322</v>
      </c>
      <c r="G352" s="84" t="s">
        <v>322</v>
      </c>
      <c r="H352" s="84" t="s">
        <v>322</v>
      </c>
    </row>
    <row r="353" spans="1:8" ht="90">
      <c r="A353" s="12" t="s">
        <v>480</v>
      </c>
      <c r="B353" s="39" t="s">
        <v>481</v>
      </c>
      <c r="C353" s="39" t="s">
        <v>43</v>
      </c>
      <c r="D353" s="84" t="s">
        <v>869</v>
      </c>
      <c r="E353" s="84" t="s">
        <v>322</v>
      </c>
      <c r="F353" s="84" t="s">
        <v>322</v>
      </c>
      <c r="G353" s="84" t="s">
        <v>322</v>
      </c>
      <c r="H353" s="84" t="s">
        <v>322</v>
      </c>
    </row>
    <row r="354" spans="1:8" ht="45">
      <c r="A354" s="12" t="s">
        <v>482</v>
      </c>
      <c r="B354" s="39" t="s">
        <v>483</v>
      </c>
      <c r="C354" s="39" t="s">
        <v>43</v>
      </c>
      <c r="D354" s="84" t="s">
        <v>869</v>
      </c>
      <c r="E354" s="84" t="s">
        <v>322</v>
      </c>
      <c r="F354" s="84" t="s">
        <v>322</v>
      </c>
      <c r="G354" s="84" t="s">
        <v>322</v>
      </c>
      <c r="H354" s="84" t="s">
        <v>322</v>
      </c>
    </row>
    <row r="355" spans="1:8" ht="30">
      <c r="A355" s="12" t="s">
        <v>484</v>
      </c>
      <c r="B355" s="39" t="s">
        <v>485</v>
      </c>
      <c r="C355" s="39" t="s">
        <v>419</v>
      </c>
      <c r="D355" s="84" t="s">
        <v>869</v>
      </c>
      <c r="E355" s="84" t="s">
        <v>322</v>
      </c>
      <c r="F355" s="84" t="s">
        <v>322</v>
      </c>
      <c r="G355" s="84" t="s">
        <v>322</v>
      </c>
      <c r="H355" s="84" t="s">
        <v>322</v>
      </c>
    </row>
    <row r="356" spans="1:8" ht="60">
      <c r="A356" s="12" t="s">
        <v>486</v>
      </c>
      <c r="B356" s="39" t="s">
        <v>487</v>
      </c>
      <c r="C356" s="39" t="s">
        <v>419</v>
      </c>
      <c r="D356" s="84" t="s">
        <v>869</v>
      </c>
      <c r="E356" s="84" t="s">
        <v>322</v>
      </c>
      <c r="F356" s="84" t="s">
        <v>322</v>
      </c>
      <c r="G356" s="84" t="s">
        <v>322</v>
      </c>
      <c r="H356" s="84" t="s">
        <v>322</v>
      </c>
    </row>
    <row r="357" spans="1:8" ht="30">
      <c r="A357" s="12" t="s">
        <v>488</v>
      </c>
      <c r="B357" s="39" t="s">
        <v>489</v>
      </c>
      <c r="C357" s="39" t="s">
        <v>419</v>
      </c>
      <c r="D357" s="84" t="s">
        <v>869</v>
      </c>
      <c r="E357" s="84" t="s">
        <v>322</v>
      </c>
      <c r="F357" s="84" t="s">
        <v>322</v>
      </c>
      <c r="G357" s="84" t="s">
        <v>322</v>
      </c>
      <c r="H357" s="84" t="s">
        <v>322</v>
      </c>
    </row>
    <row r="358" spans="1:8" ht="45">
      <c r="A358" s="12" t="s">
        <v>490</v>
      </c>
      <c r="B358" s="39" t="s">
        <v>491</v>
      </c>
      <c r="C358" s="39" t="s">
        <v>118</v>
      </c>
      <c r="D358" s="84" t="s">
        <v>869</v>
      </c>
      <c r="E358" s="84" t="s">
        <v>322</v>
      </c>
      <c r="F358" s="84" t="s">
        <v>322</v>
      </c>
      <c r="G358" s="84" t="s">
        <v>322</v>
      </c>
      <c r="H358" s="84" t="s">
        <v>322</v>
      </c>
    </row>
    <row r="359" spans="1:8" ht="30">
      <c r="A359" s="12" t="s">
        <v>492</v>
      </c>
      <c r="B359" s="39" t="s">
        <v>141</v>
      </c>
      <c r="C359" s="39" t="s">
        <v>118</v>
      </c>
      <c r="D359" s="84" t="s">
        <v>869</v>
      </c>
      <c r="E359" s="84" t="s">
        <v>322</v>
      </c>
      <c r="F359" s="84" t="s">
        <v>322</v>
      </c>
      <c r="G359" s="84" t="s">
        <v>322</v>
      </c>
      <c r="H359" s="84" t="s">
        <v>322</v>
      </c>
    </row>
    <row r="360" spans="1:8">
      <c r="A360" s="12" t="s">
        <v>493</v>
      </c>
      <c r="B360" s="39" t="s">
        <v>143</v>
      </c>
      <c r="C360" s="39" t="s">
        <v>118</v>
      </c>
      <c r="D360" s="84" t="s">
        <v>869</v>
      </c>
      <c r="E360" s="84" t="s">
        <v>322</v>
      </c>
      <c r="F360" s="84" t="s">
        <v>322</v>
      </c>
      <c r="G360" s="84" t="s">
        <v>322</v>
      </c>
      <c r="H360" s="84" t="s">
        <v>322</v>
      </c>
    </row>
    <row r="361" spans="1:8">
      <c r="A361" s="40" t="s">
        <v>494</v>
      </c>
      <c r="B361" s="41" t="s">
        <v>495</v>
      </c>
      <c r="C361" s="41" t="s">
        <v>496</v>
      </c>
      <c r="D361" s="34" t="s">
        <v>869</v>
      </c>
      <c r="E361" s="34">
        <v>13</v>
      </c>
      <c r="F361" s="34" t="s">
        <v>322</v>
      </c>
      <c r="G361" s="34" t="s">
        <v>322</v>
      </c>
      <c r="H361" s="34" t="s">
        <v>322</v>
      </c>
    </row>
    <row r="362" spans="1:8">
      <c r="A362" s="163" t="s">
        <v>497</v>
      </c>
      <c r="B362" s="164"/>
      <c r="C362" s="164"/>
      <c r="D362" s="164"/>
      <c r="E362" s="164"/>
      <c r="F362" s="164"/>
      <c r="G362" s="164"/>
      <c r="H362" s="165"/>
    </row>
    <row r="363" spans="1:8">
      <c r="A363" s="123" t="s">
        <v>109</v>
      </c>
      <c r="B363" s="123" t="s">
        <v>110</v>
      </c>
      <c r="C363" s="123" t="s">
        <v>111</v>
      </c>
      <c r="D363" s="123" t="s">
        <v>112</v>
      </c>
      <c r="E363" s="123"/>
      <c r="F363" s="123" t="s">
        <v>608</v>
      </c>
      <c r="G363" s="123"/>
      <c r="H363" s="130" t="s">
        <v>27</v>
      </c>
    </row>
    <row r="364" spans="1:8" ht="30">
      <c r="A364" s="123"/>
      <c r="B364" s="123"/>
      <c r="C364" s="123"/>
      <c r="D364" s="12" t="s">
        <v>12</v>
      </c>
      <c r="E364" s="12" t="s">
        <v>13</v>
      </c>
      <c r="F364" s="12" t="s">
        <v>113</v>
      </c>
      <c r="G364" s="12" t="s">
        <v>114</v>
      </c>
      <c r="H364" s="130"/>
    </row>
    <row r="365" spans="1:8">
      <c r="A365" s="44">
        <v>1</v>
      </c>
      <c r="B365" s="44">
        <v>2</v>
      </c>
      <c r="C365" s="44">
        <v>3</v>
      </c>
      <c r="D365" s="44">
        <v>4</v>
      </c>
      <c r="E365" s="44">
        <v>5</v>
      </c>
      <c r="F365" s="44">
        <v>6</v>
      </c>
      <c r="G365" s="44">
        <v>7</v>
      </c>
      <c r="H365" s="45">
        <v>8</v>
      </c>
    </row>
    <row r="366" spans="1:8">
      <c r="A366" s="162" t="s">
        <v>763</v>
      </c>
      <c r="B366" s="162"/>
      <c r="C366" s="41" t="s">
        <v>118</v>
      </c>
      <c r="D366" s="53">
        <f>D367</f>
        <v>3.55</v>
      </c>
      <c r="E366" s="53">
        <f>E367</f>
        <v>2.51037</v>
      </c>
      <c r="F366" s="53">
        <f>F367</f>
        <v>-1.0396299999999998</v>
      </c>
      <c r="G366" s="101">
        <f>G367</f>
        <v>-29.285352112676051</v>
      </c>
      <c r="H366" s="34" t="s">
        <v>322</v>
      </c>
    </row>
    <row r="367" spans="1:8">
      <c r="A367" s="40" t="s">
        <v>116</v>
      </c>
      <c r="B367" s="41" t="s">
        <v>498</v>
      </c>
      <c r="C367" s="41" t="s">
        <v>118</v>
      </c>
      <c r="D367" s="53">
        <f>D368+D392+D420+D421</f>
        <v>3.55</v>
      </c>
      <c r="E367" s="53">
        <f>E368+E392+E420+E421</f>
        <v>2.51037</v>
      </c>
      <c r="F367" s="53">
        <f>E367-D367</f>
        <v>-1.0396299999999998</v>
      </c>
      <c r="G367" s="101">
        <f>F367*100/D367</f>
        <v>-29.285352112676051</v>
      </c>
      <c r="H367" s="34" t="s">
        <v>322</v>
      </c>
    </row>
    <row r="368" spans="1:8" ht="30">
      <c r="A368" s="12" t="s">
        <v>119</v>
      </c>
      <c r="B368" s="39" t="s">
        <v>499</v>
      </c>
      <c r="C368" s="39" t="s">
        <v>118</v>
      </c>
      <c r="D368" s="84">
        <f>D369</f>
        <v>1.583</v>
      </c>
      <c r="E368" s="97">
        <f>E369</f>
        <v>1.49037</v>
      </c>
      <c r="F368" s="97">
        <f>F369</f>
        <v>-9.262999999999999E-2</v>
      </c>
      <c r="G368" s="102">
        <f>G369</f>
        <v>-5.85154769425142</v>
      </c>
      <c r="H368" s="103" t="str">
        <f>H369</f>
        <v>-</v>
      </c>
    </row>
    <row r="369" spans="1:8" ht="45">
      <c r="A369" s="12" t="s">
        <v>500</v>
      </c>
      <c r="B369" s="39" t="s">
        <v>501</v>
      </c>
      <c r="C369" s="39" t="s">
        <v>118</v>
      </c>
      <c r="D369" s="84">
        <f>D375</f>
        <v>1.583</v>
      </c>
      <c r="E369" s="97">
        <f>E375</f>
        <v>1.49037</v>
      </c>
      <c r="F369" s="97">
        <f>F375</f>
        <v>-9.262999999999999E-2</v>
      </c>
      <c r="G369" s="102">
        <f>G375</f>
        <v>-5.85154769425142</v>
      </c>
      <c r="H369" s="103" t="str">
        <f>H375</f>
        <v>-</v>
      </c>
    </row>
    <row r="370" spans="1:8" ht="30">
      <c r="A370" s="12" t="s">
        <v>502</v>
      </c>
      <c r="B370" s="39" t="s">
        <v>503</v>
      </c>
      <c r="C370" s="39" t="s">
        <v>118</v>
      </c>
      <c r="D370" s="84" t="s">
        <v>322</v>
      </c>
      <c r="E370" s="84" t="s">
        <v>322</v>
      </c>
      <c r="F370" s="84" t="s">
        <v>322</v>
      </c>
      <c r="G370" s="84" t="s">
        <v>322</v>
      </c>
      <c r="H370" s="84" t="s">
        <v>322</v>
      </c>
    </row>
    <row r="371" spans="1:8" ht="45">
      <c r="A371" s="12" t="s">
        <v>504</v>
      </c>
      <c r="B371" s="39" t="s">
        <v>121</v>
      </c>
      <c r="C371" s="39" t="s">
        <v>118</v>
      </c>
      <c r="D371" s="84" t="s">
        <v>322</v>
      </c>
      <c r="E371" s="84" t="s">
        <v>322</v>
      </c>
      <c r="F371" s="84" t="s">
        <v>322</v>
      </c>
      <c r="G371" s="84" t="s">
        <v>322</v>
      </c>
      <c r="H371" s="84" t="s">
        <v>322</v>
      </c>
    </row>
    <row r="372" spans="1:8" ht="45">
      <c r="A372" s="12" t="s">
        <v>505</v>
      </c>
      <c r="B372" s="39" t="s">
        <v>123</v>
      </c>
      <c r="C372" s="39" t="s">
        <v>118</v>
      </c>
      <c r="D372" s="84" t="s">
        <v>322</v>
      </c>
      <c r="E372" s="84" t="s">
        <v>322</v>
      </c>
      <c r="F372" s="84" t="s">
        <v>322</v>
      </c>
      <c r="G372" s="84" t="s">
        <v>322</v>
      </c>
      <c r="H372" s="84" t="s">
        <v>322</v>
      </c>
    </row>
    <row r="373" spans="1:8" ht="45">
      <c r="A373" s="12" t="s">
        <v>506</v>
      </c>
      <c r="B373" s="39" t="s">
        <v>125</v>
      </c>
      <c r="C373" s="39" t="s">
        <v>118</v>
      </c>
      <c r="D373" s="84" t="s">
        <v>322</v>
      </c>
      <c r="E373" s="84" t="s">
        <v>322</v>
      </c>
      <c r="F373" s="84" t="s">
        <v>322</v>
      </c>
      <c r="G373" s="84" t="s">
        <v>322</v>
      </c>
      <c r="H373" s="84" t="s">
        <v>322</v>
      </c>
    </row>
    <row r="374" spans="1:8" ht="30">
      <c r="A374" s="12" t="s">
        <v>507</v>
      </c>
      <c r="B374" s="39" t="s">
        <v>508</v>
      </c>
      <c r="C374" s="39" t="s">
        <v>118</v>
      </c>
      <c r="D374" s="84" t="s">
        <v>322</v>
      </c>
      <c r="E374" s="84" t="s">
        <v>322</v>
      </c>
      <c r="F374" s="84" t="s">
        <v>322</v>
      </c>
      <c r="G374" s="84" t="s">
        <v>322</v>
      </c>
      <c r="H374" s="84" t="s">
        <v>322</v>
      </c>
    </row>
    <row r="375" spans="1:8" ht="30">
      <c r="A375" s="12" t="s">
        <v>509</v>
      </c>
      <c r="B375" s="39" t="s">
        <v>510</v>
      </c>
      <c r="C375" s="39" t="s">
        <v>118</v>
      </c>
      <c r="D375" s="84">
        <v>1.583</v>
      </c>
      <c r="E375" s="97">
        <f>0.96423+0.52614</f>
        <v>1.49037</v>
      </c>
      <c r="F375" s="97">
        <f>E375-D375</f>
        <v>-9.262999999999999E-2</v>
      </c>
      <c r="G375" s="102">
        <f>F375*100/D375</f>
        <v>-5.85154769425142</v>
      </c>
      <c r="H375" s="103" t="s">
        <v>322</v>
      </c>
    </row>
    <row r="376" spans="1:8" ht="30">
      <c r="A376" s="12" t="s">
        <v>511</v>
      </c>
      <c r="B376" s="39" t="s">
        <v>512</v>
      </c>
      <c r="C376" s="39" t="s">
        <v>118</v>
      </c>
      <c r="D376" s="84" t="s">
        <v>322</v>
      </c>
      <c r="E376" s="84" t="s">
        <v>322</v>
      </c>
      <c r="F376" s="84" t="s">
        <v>322</v>
      </c>
      <c r="G376" s="84" t="s">
        <v>322</v>
      </c>
      <c r="H376" s="84" t="s">
        <v>322</v>
      </c>
    </row>
    <row r="377" spans="1:8">
      <c r="A377" s="12" t="s">
        <v>513</v>
      </c>
      <c r="B377" s="39" t="s">
        <v>514</v>
      </c>
      <c r="C377" s="39" t="s">
        <v>118</v>
      </c>
      <c r="D377" s="84" t="s">
        <v>322</v>
      </c>
      <c r="E377" s="84" t="s">
        <v>322</v>
      </c>
      <c r="F377" s="84" t="s">
        <v>322</v>
      </c>
      <c r="G377" s="84" t="s">
        <v>322</v>
      </c>
      <c r="H377" s="84" t="s">
        <v>322</v>
      </c>
    </row>
    <row r="378" spans="1:8" ht="30">
      <c r="A378" s="12" t="s">
        <v>515</v>
      </c>
      <c r="B378" s="39" t="s">
        <v>516</v>
      </c>
      <c r="C378" s="39" t="s">
        <v>118</v>
      </c>
      <c r="D378" s="84" t="s">
        <v>322</v>
      </c>
      <c r="E378" s="84" t="s">
        <v>322</v>
      </c>
      <c r="F378" s="84" t="s">
        <v>322</v>
      </c>
      <c r="G378" s="84" t="s">
        <v>322</v>
      </c>
      <c r="H378" s="84" t="s">
        <v>322</v>
      </c>
    </row>
    <row r="379" spans="1:8">
      <c r="A379" s="12" t="s">
        <v>517</v>
      </c>
      <c r="B379" s="39" t="s">
        <v>518</v>
      </c>
      <c r="C379" s="39" t="s">
        <v>118</v>
      </c>
      <c r="D379" s="84" t="s">
        <v>322</v>
      </c>
      <c r="E379" s="84" t="s">
        <v>322</v>
      </c>
      <c r="F379" s="84" t="s">
        <v>322</v>
      </c>
      <c r="G379" s="84" t="s">
        <v>322</v>
      </c>
      <c r="H379" s="84" t="s">
        <v>322</v>
      </c>
    </row>
    <row r="380" spans="1:8" ht="30">
      <c r="A380" s="12" t="s">
        <v>519</v>
      </c>
      <c r="B380" s="39" t="s">
        <v>520</v>
      </c>
      <c r="C380" s="39" t="s">
        <v>118</v>
      </c>
      <c r="D380" s="84" t="s">
        <v>322</v>
      </c>
      <c r="E380" s="84" t="s">
        <v>322</v>
      </c>
      <c r="F380" s="84" t="s">
        <v>322</v>
      </c>
      <c r="G380" s="84" t="s">
        <v>322</v>
      </c>
      <c r="H380" s="84" t="s">
        <v>322</v>
      </c>
    </row>
    <row r="381" spans="1:8">
      <c r="A381" s="12" t="s">
        <v>521</v>
      </c>
      <c r="B381" s="39" t="s">
        <v>518</v>
      </c>
      <c r="C381" s="39" t="s">
        <v>118</v>
      </c>
      <c r="D381" s="84" t="s">
        <v>322</v>
      </c>
      <c r="E381" s="84" t="s">
        <v>322</v>
      </c>
      <c r="F381" s="84" t="s">
        <v>322</v>
      </c>
      <c r="G381" s="84" t="s">
        <v>322</v>
      </c>
      <c r="H381" s="84" t="s">
        <v>322</v>
      </c>
    </row>
    <row r="382" spans="1:8">
      <c r="A382" s="12" t="s">
        <v>522</v>
      </c>
      <c r="B382" s="39" t="s">
        <v>523</v>
      </c>
      <c r="C382" s="39" t="s">
        <v>118</v>
      </c>
      <c r="D382" s="84" t="s">
        <v>322</v>
      </c>
      <c r="E382" s="84" t="s">
        <v>322</v>
      </c>
      <c r="F382" s="84" t="s">
        <v>322</v>
      </c>
      <c r="G382" s="84" t="s">
        <v>322</v>
      </c>
      <c r="H382" s="84" t="s">
        <v>322</v>
      </c>
    </row>
    <row r="383" spans="1:8">
      <c r="A383" s="12" t="s">
        <v>524</v>
      </c>
      <c r="B383" s="39" t="s">
        <v>345</v>
      </c>
      <c r="C383" s="39" t="s">
        <v>118</v>
      </c>
      <c r="D383" s="84" t="s">
        <v>322</v>
      </c>
      <c r="E383" s="84" t="s">
        <v>322</v>
      </c>
      <c r="F383" s="84" t="s">
        <v>322</v>
      </c>
      <c r="G383" s="84" t="s">
        <v>322</v>
      </c>
      <c r="H383" s="84" t="s">
        <v>322</v>
      </c>
    </row>
    <row r="384" spans="1:8" ht="45">
      <c r="A384" s="12" t="s">
        <v>525</v>
      </c>
      <c r="B384" s="39" t="s">
        <v>526</v>
      </c>
      <c r="C384" s="39" t="s">
        <v>118</v>
      </c>
      <c r="D384" s="84" t="s">
        <v>322</v>
      </c>
      <c r="E384" s="84" t="s">
        <v>322</v>
      </c>
      <c r="F384" s="84" t="s">
        <v>322</v>
      </c>
      <c r="G384" s="84" t="s">
        <v>322</v>
      </c>
      <c r="H384" s="84" t="s">
        <v>322</v>
      </c>
    </row>
    <row r="385" spans="1:8" ht="30">
      <c r="A385" s="12" t="s">
        <v>527</v>
      </c>
      <c r="B385" s="39" t="s">
        <v>141</v>
      </c>
      <c r="C385" s="39" t="s">
        <v>118</v>
      </c>
      <c r="D385" s="84" t="s">
        <v>322</v>
      </c>
      <c r="E385" s="84" t="s">
        <v>322</v>
      </c>
      <c r="F385" s="84" t="s">
        <v>322</v>
      </c>
      <c r="G385" s="84" t="s">
        <v>322</v>
      </c>
      <c r="H385" s="84" t="s">
        <v>322</v>
      </c>
    </row>
    <row r="386" spans="1:8">
      <c r="A386" s="12" t="s">
        <v>528</v>
      </c>
      <c r="B386" s="39" t="s">
        <v>143</v>
      </c>
      <c r="C386" s="39" t="s">
        <v>118</v>
      </c>
      <c r="D386" s="84" t="s">
        <v>322</v>
      </c>
      <c r="E386" s="84" t="s">
        <v>322</v>
      </c>
      <c r="F386" s="84" t="s">
        <v>322</v>
      </c>
      <c r="G386" s="84" t="s">
        <v>322</v>
      </c>
      <c r="H386" s="84" t="s">
        <v>322</v>
      </c>
    </row>
    <row r="387" spans="1:8" ht="45">
      <c r="A387" s="12" t="s">
        <v>122</v>
      </c>
      <c r="B387" s="39" t="s">
        <v>529</v>
      </c>
      <c r="C387" s="39" t="s">
        <v>118</v>
      </c>
      <c r="D387" s="84" t="s">
        <v>322</v>
      </c>
      <c r="E387" s="84" t="s">
        <v>322</v>
      </c>
      <c r="F387" s="84" t="s">
        <v>322</v>
      </c>
      <c r="G387" s="84" t="s">
        <v>322</v>
      </c>
      <c r="H387" s="84" t="s">
        <v>322</v>
      </c>
    </row>
    <row r="388" spans="1:8" ht="45">
      <c r="A388" s="12" t="s">
        <v>530</v>
      </c>
      <c r="B388" s="39" t="s">
        <v>121</v>
      </c>
      <c r="C388" s="39" t="s">
        <v>118</v>
      </c>
      <c r="D388" s="84" t="s">
        <v>322</v>
      </c>
      <c r="E388" s="84" t="s">
        <v>322</v>
      </c>
      <c r="F388" s="84" t="s">
        <v>322</v>
      </c>
      <c r="G388" s="84" t="s">
        <v>322</v>
      </c>
      <c r="H388" s="84" t="s">
        <v>322</v>
      </c>
    </row>
    <row r="389" spans="1:8" ht="45">
      <c r="A389" s="12" t="s">
        <v>531</v>
      </c>
      <c r="B389" s="39" t="s">
        <v>123</v>
      </c>
      <c r="C389" s="39" t="s">
        <v>118</v>
      </c>
      <c r="D389" s="84" t="s">
        <v>322</v>
      </c>
      <c r="E389" s="84" t="s">
        <v>322</v>
      </c>
      <c r="F389" s="84" t="s">
        <v>322</v>
      </c>
      <c r="G389" s="84" t="s">
        <v>322</v>
      </c>
      <c r="H389" s="84" t="s">
        <v>322</v>
      </c>
    </row>
    <row r="390" spans="1:8" ht="45">
      <c r="A390" s="12" t="s">
        <v>532</v>
      </c>
      <c r="B390" s="39" t="s">
        <v>125</v>
      </c>
      <c r="C390" s="39" t="s">
        <v>118</v>
      </c>
      <c r="D390" s="84" t="s">
        <v>322</v>
      </c>
      <c r="E390" s="84" t="s">
        <v>322</v>
      </c>
      <c r="F390" s="84" t="s">
        <v>322</v>
      </c>
      <c r="G390" s="84" t="s">
        <v>322</v>
      </c>
      <c r="H390" s="84" t="s">
        <v>322</v>
      </c>
    </row>
    <row r="391" spans="1:8">
      <c r="A391" s="12" t="s">
        <v>124</v>
      </c>
      <c r="B391" s="39" t="s">
        <v>533</v>
      </c>
      <c r="C391" s="39" t="s">
        <v>118</v>
      </c>
      <c r="D391" s="84" t="s">
        <v>322</v>
      </c>
      <c r="E391" s="84" t="s">
        <v>322</v>
      </c>
      <c r="F391" s="84" t="s">
        <v>322</v>
      </c>
      <c r="G391" s="84" t="s">
        <v>322</v>
      </c>
      <c r="H391" s="84" t="s">
        <v>322</v>
      </c>
    </row>
    <row r="392" spans="1:8" ht="30">
      <c r="A392" s="12" t="s">
        <v>126</v>
      </c>
      <c r="B392" s="39" t="s">
        <v>534</v>
      </c>
      <c r="C392" s="39" t="s">
        <v>118</v>
      </c>
      <c r="D392" s="97">
        <f>D393</f>
        <v>1.02</v>
      </c>
      <c r="E392" s="97">
        <f>E393</f>
        <v>1.02</v>
      </c>
      <c r="F392" s="97">
        <f>F393</f>
        <v>0</v>
      </c>
      <c r="G392" s="104">
        <f>G393</f>
        <v>0</v>
      </c>
      <c r="H392" s="103" t="str">
        <f>H393</f>
        <v>-</v>
      </c>
    </row>
    <row r="393" spans="1:8" ht="30">
      <c r="A393" s="12" t="s">
        <v>535</v>
      </c>
      <c r="B393" s="39" t="s">
        <v>536</v>
      </c>
      <c r="C393" s="39" t="s">
        <v>118</v>
      </c>
      <c r="D393" s="97">
        <f>D399</f>
        <v>1.02</v>
      </c>
      <c r="E393" s="97">
        <f>E399</f>
        <v>1.02</v>
      </c>
      <c r="F393" s="97">
        <f>F399</f>
        <v>0</v>
      </c>
      <c r="G393" s="104">
        <f>G399</f>
        <v>0</v>
      </c>
      <c r="H393" s="103" t="str">
        <f>H399</f>
        <v>-</v>
      </c>
    </row>
    <row r="394" spans="1:8" ht="30">
      <c r="A394" s="12" t="s">
        <v>537</v>
      </c>
      <c r="B394" s="39" t="s">
        <v>538</v>
      </c>
      <c r="C394" s="39" t="s">
        <v>118</v>
      </c>
      <c r="D394" s="84" t="s">
        <v>322</v>
      </c>
      <c r="E394" s="84" t="s">
        <v>322</v>
      </c>
      <c r="F394" s="84" t="s">
        <v>322</v>
      </c>
      <c r="G394" s="84" t="s">
        <v>322</v>
      </c>
      <c r="H394" s="84" t="s">
        <v>322</v>
      </c>
    </row>
    <row r="395" spans="1:8" ht="45">
      <c r="A395" s="12" t="s">
        <v>539</v>
      </c>
      <c r="B395" s="39" t="s">
        <v>121</v>
      </c>
      <c r="C395" s="39" t="s">
        <v>118</v>
      </c>
      <c r="D395" s="84" t="s">
        <v>322</v>
      </c>
      <c r="E395" s="84" t="s">
        <v>322</v>
      </c>
      <c r="F395" s="84" t="s">
        <v>322</v>
      </c>
      <c r="G395" s="84" t="s">
        <v>322</v>
      </c>
      <c r="H395" s="84" t="s">
        <v>322</v>
      </c>
    </row>
    <row r="396" spans="1:8" ht="45">
      <c r="A396" s="12" t="s">
        <v>540</v>
      </c>
      <c r="B396" s="39" t="s">
        <v>123</v>
      </c>
      <c r="C396" s="39" t="s">
        <v>118</v>
      </c>
      <c r="D396" s="84" t="s">
        <v>322</v>
      </c>
      <c r="E396" s="84" t="s">
        <v>322</v>
      </c>
      <c r="F396" s="84" t="s">
        <v>322</v>
      </c>
      <c r="G396" s="84" t="s">
        <v>322</v>
      </c>
      <c r="H396" s="84" t="s">
        <v>322</v>
      </c>
    </row>
    <row r="397" spans="1:8" ht="45">
      <c r="A397" s="12" t="s">
        <v>541</v>
      </c>
      <c r="B397" s="39" t="s">
        <v>125</v>
      </c>
      <c r="C397" s="39" t="s">
        <v>118</v>
      </c>
      <c r="D397" s="84" t="s">
        <v>322</v>
      </c>
      <c r="E397" s="84" t="s">
        <v>322</v>
      </c>
      <c r="F397" s="84" t="s">
        <v>322</v>
      </c>
      <c r="G397" s="84" t="s">
        <v>322</v>
      </c>
      <c r="H397" s="84" t="s">
        <v>322</v>
      </c>
    </row>
    <row r="398" spans="1:8" ht="30">
      <c r="A398" s="12" t="s">
        <v>542</v>
      </c>
      <c r="B398" s="39" t="s">
        <v>334</v>
      </c>
      <c r="C398" s="39" t="s">
        <v>118</v>
      </c>
      <c r="D398" s="84" t="s">
        <v>322</v>
      </c>
      <c r="E398" s="84" t="s">
        <v>322</v>
      </c>
      <c r="F398" s="84" t="s">
        <v>322</v>
      </c>
      <c r="G398" s="84" t="s">
        <v>322</v>
      </c>
      <c r="H398" s="84" t="s">
        <v>322</v>
      </c>
    </row>
    <row r="399" spans="1:8" ht="28.5" customHeight="1">
      <c r="A399" s="12" t="s">
        <v>543</v>
      </c>
      <c r="B399" s="39" t="s">
        <v>337</v>
      </c>
      <c r="C399" s="39" t="s">
        <v>118</v>
      </c>
      <c r="D399" s="97">
        <v>1.02</v>
      </c>
      <c r="E399" s="97">
        <f>0.292+0.231392+0.249+0.247608</f>
        <v>1.02</v>
      </c>
      <c r="F399" s="97">
        <f>E399-D399</f>
        <v>0</v>
      </c>
      <c r="G399" s="104">
        <f>F399/D399*100</f>
        <v>0</v>
      </c>
      <c r="H399" s="103" t="s">
        <v>322</v>
      </c>
    </row>
    <row r="400" spans="1:8" ht="30">
      <c r="A400" s="12" t="s">
        <v>544</v>
      </c>
      <c r="B400" s="39" t="s">
        <v>338</v>
      </c>
      <c r="C400" s="39" t="s">
        <v>118</v>
      </c>
      <c r="D400" s="84" t="s">
        <v>322</v>
      </c>
      <c r="E400" s="84" t="s">
        <v>322</v>
      </c>
      <c r="F400" s="84" t="s">
        <v>322</v>
      </c>
      <c r="G400" s="84" t="s">
        <v>322</v>
      </c>
      <c r="H400" s="84" t="s">
        <v>322</v>
      </c>
    </row>
    <row r="401" spans="1:8" ht="30" customHeight="1">
      <c r="A401" s="12" t="s">
        <v>545</v>
      </c>
      <c r="B401" s="39" t="s">
        <v>344</v>
      </c>
      <c r="C401" s="39" t="s">
        <v>353</v>
      </c>
      <c r="D401" s="84" t="s">
        <v>322</v>
      </c>
      <c r="E401" s="84" t="s">
        <v>322</v>
      </c>
      <c r="F401" s="84" t="s">
        <v>322</v>
      </c>
      <c r="G401" s="84" t="s">
        <v>322</v>
      </c>
      <c r="H401" s="84" t="s">
        <v>322</v>
      </c>
    </row>
    <row r="402" spans="1:8" ht="28.5" customHeight="1">
      <c r="A402" s="12" t="s">
        <v>546</v>
      </c>
      <c r="B402" s="39" t="s">
        <v>345</v>
      </c>
      <c r="C402" s="39" t="s">
        <v>118</v>
      </c>
      <c r="D402" s="84" t="s">
        <v>322</v>
      </c>
      <c r="E402" s="84" t="s">
        <v>322</v>
      </c>
      <c r="F402" s="84" t="s">
        <v>322</v>
      </c>
      <c r="G402" s="84" t="s">
        <v>322</v>
      </c>
      <c r="H402" s="84" t="s">
        <v>322</v>
      </c>
    </row>
    <row r="403" spans="1:8" ht="45">
      <c r="A403" s="12" t="s">
        <v>547</v>
      </c>
      <c r="B403" s="39" t="s">
        <v>347</v>
      </c>
      <c r="C403" s="39" t="s">
        <v>118</v>
      </c>
      <c r="D403" s="84" t="s">
        <v>322</v>
      </c>
      <c r="E403" s="84" t="s">
        <v>322</v>
      </c>
      <c r="F403" s="84" t="s">
        <v>322</v>
      </c>
      <c r="G403" s="84" t="s">
        <v>322</v>
      </c>
      <c r="H403" s="84" t="s">
        <v>322</v>
      </c>
    </row>
    <row r="404" spans="1:8" ht="30">
      <c r="A404" s="12" t="s">
        <v>548</v>
      </c>
      <c r="B404" s="39" t="s">
        <v>141</v>
      </c>
      <c r="C404" s="39" t="s">
        <v>118</v>
      </c>
      <c r="D404" s="84" t="s">
        <v>322</v>
      </c>
      <c r="E404" s="84" t="s">
        <v>322</v>
      </c>
      <c r="F404" s="84" t="s">
        <v>322</v>
      </c>
      <c r="G404" s="84" t="s">
        <v>322</v>
      </c>
      <c r="H404" s="84" t="s">
        <v>322</v>
      </c>
    </row>
    <row r="405" spans="1:8">
      <c r="A405" s="12" t="s">
        <v>549</v>
      </c>
      <c r="B405" s="39" t="s">
        <v>143</v>
      </c>
      <c r="C405" s="39" t="s">
        <v>118</v>
      </c>
      <c r="D405" s="84" t="s">
        <v>322</v>
      </c>
      <c r="E405" s="84" t="s">
        <v>322</v>
      </c>
      <c r="F405" s="84" t="s">
        <v>322</v>
      </c>
      <c r="G405" s="84" t="s">
        <v>322</v>
      </c>
      <c r="H405" s="84" t="s">
        <v>322</v>
      </c>
    </row>
    <row r="406" spans="1:8">
      <c r="A406" s="12" t="s">
        <v>550</v>
      </c>
      <c r="B406" s="39" t="s">
        <v>551</v>
      </c>
      <c r="C406" s="39" t="s">
        <v>118</v>
      </c>
      <c r="D406" s="84" t="s">
        <v>322</v>
      </c>
      <c r="E406" s="84" t="s">
        <v>322</v>
      </c>
      <c r="F406" s="84" t="s">
        <v>322</v>
      </c>
      <c r="G406" s="84" t="s">
        <v>322</v>
      </c>
      <c r="H406" s="84" t="s">
        <v>322</v>
      </c>
    </row>
    <row r="407" spans="1:8" ht="30">
      <c r="A407" s="12" t="s">
        <v>552</v>
      </c>
      <c r="B407" s="39" t="s">
        <v>553</v>
      </c>
      <c r="C407" s="39" t="s">
        <v>118</v>
      </c>
      <c r="D407" s="84" t="s">
        <v>322</v>
      </c>
      <c r="E407" s="84" t="s">
        <v>322</v>
      </c>
      <c r="F407" s="84" t="s">
        <v>322</v>
      </c>
      <c r="G407" s="84" t="s">
        <v>322</v>
      </c>
      <c r="H407" s="84" t="s">
        <v>322</v>
      </c>
    </row>
    <row r="408" spans="1:8" ht="30">
      <c r="A408" s="12" t="s">
        <v>554</v>
      </c>
      <c r="B408" s="39" t="s">
        <v>538</v>
      </c>
      <c r="C408" s="39" t="s">
        <v>118</v>
      </c>
      <c r="D408" s="84" t="s">
        <v>322</v>
      </c>
      <c r="E408" s="84" t="s">
        <v>322</v>
      </c>
      <c r="F408" s="84" t="s">
        <v>322</v>
      </c>
      <c r="G408" s="84" t="s">
        <v>322</v>
      </c>
      <c r="H408" s="84" t="s">
        <v>322</v>
      </c>
    </row>
    <row r="409" spans="1:8" ht="45">
      <c r="A409" s="12" t="s">
        <v>555</v>
      </c>
      <c r="B409" s="39" t="s">
        <v>121</v>
      </c>
      <c r="C409" s="39" t="s">
        <v>118</v>
      </c>
      <c r="D409" s="84" t="s">
        <v>322</v>
      </c>
      <c r="E409" s="84" t="s">
        <v>322</v>
      </c>
      <c r="F409" s="84" t="s">
        <v>322</v>
      </c>
      <c r="G409" s="84" t="s">
        <v>322</v>
      </c>
      <c r="H409" s="84" t="s">
        <v>322</v>
      </c>
    </row>
    <row r="410" spans="1:8" ht="45">
      <c r="A410" s="12" t="s">
        <v>556</v>
      </c>
      <c r="B410" s="39" t="s">
        <v>123</v>
      </c>
      <c r="C410" s="39" t="s">
        <v>118</v>
      </c>
      <c r="D410" s="84" t="s">
        <v>322</v>
      </c>
      <c r="E410" s="84" t="s">
        <v>322</v>
      </c>
      <c r="F410" s="84" t="s">
        <v>322</v>
      </c>
      <c r="G410" s="84" t="s">
        <v>322</v>
      </c>
      <c r="H410" s="84" t="s">
        <v>322</v>
      </c>
    </row>
    <row r="411" spans="1:8" ht="45">
      <c r="A411" s="12" t="s">
        <v>557</v>
      </c>
      <c r="B411" s="39" t="s">
        <v>125</v>
      </c>
      <c r="C411" s="39" t="s">
        <v>118</v>
      </c>
      <c r="D411" s="84" t="s">
        <v>322</v>
      </c>
      <c r="E411" s="84" t="s">
        <v>322</v>
      </c>
      <c r="F411" s="84" t="s">
        <v>322</v>
      </c>
      <c r="G411" s="84" t="s">
        <v>322</v>
      </c>
      <c r="H411" s="84" t="s">
        <v>322</v>
      </c>
    </row>
    <row r="412" spans="1:8" ht="30">
      <c r="A412" s="12" t="s">
        <v>558</v>
      </c>
      <c r="B412" s="39" t="s">
        <v>334</v>
      </c>
      <c r="C412" s="39" t="s">
        <v>118</v>
      </c>
      <c r="D412" s="84" t="s">
        <v>322</v>
      </c>
      <c r="E412" s="84" t="s">
        <v>322</v>
      </c>
      <c r="F412" s="84" t="s">
        <v>322</v>
      </c>
      <c r="G412" s="84" t="s">
        <v>322</v>
      </c>
      <c r="H412" s="84" t="s">
        <v>322</v>
      </c>
    </row>
    <row r="413" spans="1:8" ht="30">
      <c r="A413" s="12" t="s">
        <v>559</v>
      </c>
      <c r="B413" s="39" t="s">
        <v>337</v>
      </c>
      <c r="C413" s="39" t="s">
        <v>118</v>
      </c>
      <c r="D413" s="84" t="s">
        <v>322</v>
      </c>
      <c r="E413" s="84" t="s">
        <v>322</v>
      </c>
      <c r="F413" s="84" t="s">
        <v>322</v>
      </c>
      <c r="G413" s="84" t="s">
        <v>322</v>
      </c>
      <c r="H413" s="84" t="s">
        <v>322</v>
      </c>
    </row>
    <row r="414" spans="1:8" ht="30">
      <c r="A414" s="12" t="s">
        <v>560</v>
      </c>
      <c r="B414" s="39" t="s">
        <v>338</v>
      </c>
      <c r="C414" s="39" t="s">
        <v>118</v>
      </c>
      <c r="D414" s="84" t="s">
        <v>322</v>
      </c>
      <c r="E414" s="84" t="s">
        <v>322</v>
      </c>
      <c r="F414" s="84" t="s">
        <v>322</v>
      </c>
      <c r="G414" s="84" t="s">
        <v>322</v>
      </c>
      <c r="H414" s="84" t="s">
        <v>322</v>
      </c>
    </row>
    <row r="415" spans="1:8">
      <c r="A415" s="12" t="s">
        <v>561</v>
      </c>
      <c r="B415" s="39" t="s">
        <v>344</v>
      </c>
      <c r="C415" s="39" t="s">
        <v>118</v>
      </c>
      <c r="D415" s="84" t="s">
        <v>322</v>
      </c>
      <c r="E415" s="84" t="s">
        <v>322</v>
      </c>
      <c r="F415" s="84" t="s">
        <v>322</v>
      </c>
      <c r="G415" s="84" t="s">
        <v>322</v>
      </c>
      <c r="H415" s="84" t="s">
        <v>322</v>
      </c>
    </row>
    <row r="416" spans="1:8">
      <c r="A416" s="12" t="s">
        <v>562</v>
      </c>
      <c r="B416" s="39" t="s">
        <v>345</v>
      </c>
      <c r="C416" s="39" t="s">
        <v>118</v>
      </c>
      <c r="D416" s="84" t="s">
        <v>322</v>
      </c>
      <c r="E416" s="84" t="s">
        <v>322</v>
      </c>
      <c r="F416" s="84" t="s">
        <v>322</v>
      </c>
      <c r="G416" s="84" t="s">
        <v>322</v>
      </c>
      <c r="H416" s="84" t="s">
        <v>322</v>
      </c>
    </row>
    <row r="417" spans="1:8" ht="45">
      <c r="A417" s="12" t="s">
        <v>563</v>
      </c>
      <c r="B417" s="39" t="s">
        <v>347</v>
      </c>
      <c r="C417" s="39" t="s">
        <v>118</v>
      </c>
      <c r="D417" s="84" t="s">
        <v>322</v>
      </c>
      <c r="E417" s="84" t="s">
        <v>322</v>
      </c>
      <c r="F417" s="84" t="s">
        <v>322</v>
      </c>
      <c r="G417" s="84" t="s">
        <v>322</v>
      </c>
      <c r="H417" s="84" t="s">
        <v>322</v>
      </c>
    </row>
    <row r="418" spans="1:8" ht="30">
      <c r="A418" s="12" t="s">
        <v>564</v>
      </c>
      <c r="B418" s="39" t="s">
        <v>141</v>
      </c>
      <c r="C418" s="39" t="s">
        <v>118</v>
      </c>
      <c r="D418" s="84" t="s">
        <v>322</v>
      </c>
      <c r="E418" s="84" t="s">
        <v>322</v>
      </c>
      <c r="F418" s="84" t="s">
        <v>322</v>
      </c>
      <c r="G418" s="84" t="s">
        <v>322</v>
      </c>
      <c r="H418" s="84" t="s">
        <v>322</v>
      </c>
    </row>
    <row r="419" spans="1:8">
      <c r="A419" s="12" t="s">
        <v>565</v>
      </c>
      <c r="B419" s="39" t="s">
        <v>143</v>
      </c>
      <c r="C419" s="39" t="s">
        <v>118</v>
      </c>
      <c r="D419" s="84" t="s">
        <v>322</v>
      </c>
      <c r="E419" s="84" t="s">
        <v>322</v>
      </c>
      <c r="F419" s="84" t="s">
        <v>322</v>
      </c>
      <c r="G419" s="84" t="s">
        <v>322</v>
      </c>
      <c r="H419" s="84" t="s">
        <v>322</v>
      </c>
    </row>
    <row r="420" spans="1:8" ht="36">
      <c r="A420" s="12" t="s">
        <v>128</v>
      </c>
      <c r="B420" s="39" t="s">
        <v>566</v>
      </c>
      <c r="C420" s="39" t="s">
        <v>118</v>
      </c>
      <c r="D420" s="84">
        <v>0.59199999999999997</v>
      </c>
      <c r="E420" s="97">
        <v>0</v>
      </c>
      <c r="F420" s="97">
        <f>E420-D420</f>
        <v>-0.59199999999999997</v>
      </c>
      <c r="G420" s="84">
        <f>F420*100/D420</f>
        <v>-100</v>
      </c>
      <c r="H420" s="103" t="s">
        <v>932</v>
      </c>
    </row>
    <row r="421" spans="1:8" ht="36">
      <c r="A421" s="12" t="s">
        <v>130</v>
      </c>
      <c r="B421" s="39" t="s">
        <v>567</v>
      </c>
      <c r="C421" s="39" t="s">
        <v>118</v>
      </c>
      <c r="D421" s="84">
        <v>0.35499999999999998</v>
      </c>
      <c r="E421" s="97">
        <v>0</v>
      </c>
      <c r="F421" s="97">
        <f>E421-D421</f>
        <v>-0.35499999999999998</v>
      </c>
      <c r="G421" s="84">
        <f>F421*100/D421</f>
        <v>-100</v>
      </c>
      <c r="H421" s="103" t="s">
        <v>932</v>
      </c>
    </row>
    <row r="422" spans="1:8">
      <c r="A422" s="12" t="s">
        <v>568</v>
      </c>
      <c r="B422" s="39" t="s">
        <v>569</v>
      </c>
      <c r="C422" s="39" t="s">
        <v>118</v>
      </c>
      <c r="D422" s="84" t="s">
        <v>322</v>
      </c>
      <c r="E422" s="84" t="s">
        <v>322</v>
      </c>
      <c r="F422" s="84" t="s">
        <v>322</v>
      </c>
      <c r="G422" s="84" t="s">
        <v>322</v>
      </c>
      <c r="H422" s="84" t="s">
        <v>322</v>
      </c>
    </row>
    <row r="423" spans="1:8">
      <c r="A423" s="12" t="s">
        <v>570</v>
      </c>
      <c r="B423" s="39" t="s">
        <v>571</v>
      </c>
      <c r="C423" s="39" t="s">
        <v>118</v>
      </c>
      <c r="D423" s="84" t="s">
        <v>322</v>
      </c>
      <c r="E423" s="84" t="s">
        <v>322</v>
      </c>
      <c r="F423" s="84" t="s">
        <v>322</v>
      </c>
      <c r="G423" s="84" t="s">
        <v>322</v>
      </c>
      <c r="H423" s="84" t="s">
        <v>322</v>
      </c>
    </row>
    <row r="424" spans="1:8" ht="28.5">
      <c r="A424" s="40" t="s">
        <v>572</v>
      </c>
      <c r="B424" s="41" t="s">
        <v>573</v>
      </c>
      <c r="C424" s="41" t="s">
        <v>118</v>
      </c>
      <c r="D424" s="34" t="s">
        <v>322</v>
      </c>
      <c r="E424" s="34" t="s">
        <v>322</v>
      </c>
      <c r="F424" s="34" t="s">
        <v>322</v>
      </c>
      <c r="G424" s="34" t="s">
        <v>322</v>
      </c>
      <c r="H424" s="34" t="s">
        <v>322</v>
      </c>
    </row>
    <row r="425" spans="1:8">
      <c r="A425" s="12" t="s">
        <v>147</v>
      </c>
      <c r="B425" s="39" t="s">
        <v>574</v>
      </c>
      <c r="C425" s="39" t="s">
        <v>118</v>
      </c>
      <c r="D425" s="84" t="s">
        <v>322</v>
      </c>
      <c r="E425" s="84" t="s">
        <v>322</v>
      </c>
      <c r="F425" s="84" t="s">
        <v>322</v>
      </c>
      <c r="G425" s="84" t="s">
        <v>322</v>
      </c>
      <c r="H425" s="84" t="s">
        <v>322</v>
      </c>
    </row>
    <row r="426" spans="1:8">
      <c r="A426" s="12" t="s">
        <v>151</v>
      </c>
      <c r="B426" s="39" t="s">
        <v>575</v>
      </c>
      <c r="C426" s="39" t="s">
        <v>118</v>
      </c>
      <c r="D426" s="84" t="s">
        <v>322</v>
      </c>
      <c r="E426" s="84" t="s">
        <v>322</v>
      </c>
      <c r="F426" s="84" t="s">
        <v>322</v>
      </c>
      <c r="G426" s="84" t="s">
        <v>322</v>
      </c>
      <c r="H426" s="84" t="s">
        <v>322</v>
      </c>
    </row>
    <row r="427" spans="1:8">
      <c r="A427" s="12" t="s">
        <v>152</v>
      </c>
      <c r="B427" s="39" t="s">
        <v>576</v>
      </c>
      <c r="C427" s="39" t="s">
        <v>118</v>
      </c>
      <c r="D427" s="84" t="s">
        <v>322</v>
      </c>
      <c r="E427" s="84" t="s">
        <v>322</v>
      </c>
      <c r="F427" s="84" t="s">
        <v>322</v>
      </c>
      <c r="G427" s="84" t="s">
        <v>322</v>
      </c>
      <c r="H427" s="84" t="s">
        <v>322</v>
      </c>
    </row>
    <row r="428" spans="1:8">
      <c r="A428" s="12" t="s">
        <v>153</v>
      </c>
      <c r="B428" s="39" t="s">
        <v>577</v>
      </c>
      <c r="C428" s="39" t="s">
        <v>118</v>
      </c>
      <c r="D428" s="84" t="s">
        <v>322</v>
      </c>
      <c r="E428" s="84" t="s">
        <v>322</v>
      </c>
      <c r="F428" s="84" t="s">
        <v>322</v>
      </c>
      <c r="G428" s="84" t="s">
        <v>322</v>
      </c>
      <c r="H428" s="84" t="s">
        <v>322</v>
      </c>
    </row>
    <row r="429" spans="1:8">
      <c r="A429" s="12" t="s">
        <v>154</v>
      </c>
      <c r="B429" s="39" t="s">
        <v>578</v>
      </c>
      <c r="C429" s="39" t="s">
        <v>353</v>
      </c>
      <c r="D429" s="84" t="s">
        <v>322</v>
      </c>
      <c r="E429" s="84" t="s">
        <v>322</v>
      </c>
      <c r="F429" s="84" t="s">
        <v>322</v>
      </c>
      <c r="G429" s="84" t="s">
        <v>322</v>
      </c>
      <c r="H429" s="84" t="s">
        <v>322</v>
      </c>
    </row>
    <row r="430" spans="1:8">
      <c r="A430" s="12" t="s">
        <v>194</v>
      </c>
      <c r="B430" s="39" t="s">
        <v>579</v>
      </c>
      <c r="C430" s="39" t="s">
        <v>118</v>
      </c>
      <c r="D430" s="84" t="s">
        <v>322</v>
      </c>
      <c r="E430" s="84" t="s">
        <v>322</v>
      </c>
      <c r="F430" s="84" t="s">
        <v>322</v>
      </c>
      <c r="G430" s="84" t="s">
        <v>322</v>
      </c>
      <c r="H430" s="84" t="s">
        <v>322</v>
      </c>
    </row>
    <row r="431" spans="1:8" ht="30">
      <c r="A431" s="12" t="s">
        <v>580</v>
      </c>
      <c r="B431" s="39" t="s">
        <v>581</v>
      </c>
      <c r="C431" s="39" t="s">
        <v>118</v>
      </c>
      <c r="D431" s="84" t="s">
        <v>322</v>
      </c>
      <c r="E431" s="84" t="s">
        <v>322</v>
      </c>
      <c r="F431" s="84" t="s">
        <v>322</v>
      </c>
      <c r="G431" s="84" t="s">
        <v>322</v>
      </c>
      <c r="H431" s="84" t="s">
        <v>322</v>
      </c>
    </row>
    <row r="432" spans="1:8" ht="30">
      <c r="A432" s="12" t="s">
        <v>196</v>
      </c>
      <c r="B432" s="39" t="s">
        <v>582</v>
      </c>
      <c r="C432" s="39" t="s">
        <v>118</v>
      </c>
      <c r="D432" s="84" t="s">
        <v>322</v>
      </c>
      <c r="E432" s="84" t="s">
        <v>322</v>
      </c>
      <c r="F432" s="84" t="s">
        <v>322</v>
      </c>
      <c r="G432" s="84" t="s">
        <v>322</v>
      </c>
      <c r="H432" s="84" t="s">
        <v>322</v>
      </c>
    </row>
    <row r="433" spans="1:8" ht="45">
      <c r="A433" s="12" t="s">
        <v>583</v>
      </c>
      <c r="B433" s="39" t="s">
        <v>584</v>
      </c>
      <c r="C433" s="39" t="s">
        <v>118</v>
      </c>
      <c r="D433" s="84" t="s">
        <v>322</v>
      </c>
      <c r="E433" s="84" t="s">
        <v>322</v>
      </c>
      <c r="F433" s="84" t="s">
        <v>322</v>
      </c>
      <c r="G433" s="84" t="s">
        <v>322</v>
      </c>
      <c r="H433" s="84" t="s">
        <v>322</v>
      </c>
    </row>
    <row r="434" spans="1:8">
      <c r="A434" s="12" t="s">
        <v>155</v>
      </c>
      <c r="B434" s="39" t="s">
        <v>585</v>
      </c>
      <c r="C434" s="39" t="s">
        <v>118</v>
      </c>
      <c r="D434" s="84" t="s">
        <v>322</v>
      </c>
      <c r="E434" s="84" t="s">
        <v>322</v>
      </c>
      <c r="F434" s="84" t="s">
        <v>322</v>
      </c>
      <c r="G434" s="84" t="s">
        <v>322</v>
      </c>
      <c r="H434" s="84" t="s">
        <v>322</v>
      </c>
    </row>
    <row r="435" spans="1:8">
      <c r="A435" s="12" t="s">
        <v>156</v>
      </c>
      <c r="B435" s="39" t="s">
        <v>586</v>
      </c>
      <c r="C435" s="39" t="s">
        <v>118</v>
      </c>
      <c r="D435" s="84" t="s">
        <v>322</v>
      </c>
      <c r="E435" s="84" t="s">
        <v>322</v>
      </c>
      <c r="F435" s="84" t="s">
        <v>322</v>
      </c>
      <c r="G435" s="84" t="s">
        <v>322</v>
      </c>
      <c r="H435" s="84" t="s">
        <v>322</v>
      </c>
    </row>
    <row r="436" spans="1:8">
      <c r="A436" s="40" t="s">
        <v>214</v>
      </c>
      <c r="B436" s="41" t="s">
        <v>207</v>
      </c>
      <c r="C436" s="41" t="s">
        <v>322</v>
      </c>
      <c r="D436" s="83" t="s">
        <v>20</v>
      </c>
      <c r="E436" s="83" t="s">
        <v>20</v>
      </c>
      <c r="F436" s="83" t="s">
        <v>20</v>
      </c>
      <c r="G436" s="83" t="s">
        <v>20</v>
      </c>
      <c r="H436" s="83" t="s">
        <v>20</v>
      </c>
    </row>
    <row r="437" spans="1:8" ht="75">
      <c r="A437" s="12" t="s">
        <v>587</v>
      </c>
      <c r="B437" s="39" t="s">
        <v>588</v>
      </c>
      <c r="C437" s="39" t="s">
        <v>118</v>
      </c>
      <c r="D437" s="105" t="s">
        <v>322</v>
      </c>
      <c r="E437" s="84" t="s">
        <v>322</v>
      </c>
      <c r="F437" s="84" t="s">
        <v>322</v>
      </c>
      <c r="G437" s="84" t="s">
        <v>322</v>
      </c>
      <c r="H437" s="84" t="s">
        <v>322</v>
      </c>
    </row>
    <row r="438" spans="1:8" ht="30">
      <c r="A438" s="12" t="s">
        <v>216</v>
      </c>
      <c r="B438" s="39" t="s">
        <v>589</v>
      </c>
      <c r="C438" s="39" t="s">
        <v>118</v>
      </c>
      <c r="D438" s="105" t="s">
        <v>322</v>
      </c>
      <c r="E438" s="84" t="s">
        <v>322</v>
      </c>
      <c r="F438" s="84" t="s">
        <v>322</v>
      </c>
      <c r="G438" s="84" t="s">
        <v>322</v>
      </c>
      <c r="H438" s="84" t="s">
        <v>322</v>
      </c>
    </row>
    <row r="439" spans="1:8" ht="30">
      <c r="A439" s="12" t="s">
        <v>217</v>
      </c>
      <c r="B439" s="39" t="s">
        <v>590</v>
      </c>
      <c r="C439" s="39" t="s">
        <v>118</v>
      </c>
      <c r="D439" s="105" t="s">
        <v>322</v>
      </c>
      <c r="E439" s="84" t="s">
        <v>322</v>
      </c>
      <c r="F439" s="84" t="s">
        <v>322</v>
      </c>
      <c r="G439" s="84" t="s">
        <v>322</v>
      </c>
      <c r="H439" s="84" t="s">
        <v>322</v>
      </c>
    </row>
    <row r="440" spans="1:8">
      <c r="A440" s="12" t="s">
        <v>218</v>
      </c>
      <c r="B440" s="39" t="s">
        <v>591</v>
      </c>
      <c r="C440" s="39" t="s">
        <v>118</v>
      </c>
      <c r="D440" s="105" t="s">
        <v>322</v>
      </c>
      <c r="E440" s="84" t="s">
        <v>322</v>
      </c>
      <c r="F440" s="84" t="s">
        <v>322</v>
      </c>
      <c r="G440" s="84" t="s">
        <v>322</v>
      </c>
      <c r="H440" s="84" t="s">
        <v>322</v>
      </c>
    </row>
    <row r="441" spans="1:8" ht="60">
      <c r="A441" s="12" t="s">
        <v>219</v>
      </c>
      <c r="B441" s="39" t="s">
        <v>592</v>
      </c>
      <c r="C441" s="39" t="s">
        <v>322</v>
      </c>
      <c r="D441" s="105" t="s">
        <v>322</v>
      </c>
      <c r="E441" s="84" t="s">
        <v>322</v>
      </c>
      <c r="F441" s="84" t="s">
        <v>322</v>
      </c>
      <c r="G441" s="84" t="s">
        <v>322</v>
      </c>
      <c r="H441" s="84" t="s">
        <v>322</v>
      </c>
    </row>
    <row r="442" spans="1:8" ht="30">
      <c r="A442" s="12" t="s">
        <v>593</v>
      </c>
      <c r="B442" s="39" t="s">
        <v>594</v>
      </c>
      <c r="C442" s="39" t="s">
        <v>118</v>
      </c>
      <c r="D442" s="105" t="s">
        <v>322</v>
      </c>
      <c r="E442" s="84" t="s">
        <v>322</v>
      </c>
      <c r="F442" s="84" t="s">
        <v>322</v>
      </c>
      <c r="G442" s="84" t="s">
        <v>322</v>
      </c>
      <c r="H442" s="84" t="s">
        <v>322</v>
      </c>
    </row>
    <row r="443" spans="1:8" ht="30">
      <c r="A443" s="12" t="s">
        <v>595</v>
      </c>
      <c r="B443" s="39" t="s">
        <v>596</v>
      </c>
      <c r="C443" s="39" t="s">
        <v>118</v>
      </c>
      <c r="D443" s="105" t="s">
        <v>322</v>
      </c>
      <c r="E443" s="84" t="s">
        <v>322</v>
      </c>
      <c r="F443" s="84" t="s">
        <v>322</v>
      </c>
      <c r="G443" s="84" t="s">
        <v>322</v>
      </c>
      <c r="H443" s="84" t="s">
        <v>322</v>
      </c>
    </row>
    <row r="444" spans="1:8">
      <c r="A444" s="12" t="s">
        <v>597</v>
      </c>
      <c r="B444" s="39" t="s">
        <v>598</v>
      </c>
      <c r="C444" s="39" t="s">
        <v>118</v>
      </c>
      <c r="D444" s="105" t="s">
        <v>322</v>
      </c>
      <c r="E444" s="84" t="s">
        <v>322</v>
      </c>
      <c r="F444" s="84" t="s">
        <v>322</v>
      </c>
      <c r="G444" s="84" t="s">
        <v>322</v>
      </c>
      <c r="H444" s="84" t="s">
        <v>322</v>
      </c>
    </row>
    <row r="445" spans="1:8">
      <c r="A445" s="166" t="s">
        <v>599</v>
      </c>
      <c r="B445" s="167"/>
      <c r="C445" s="167"/>
      <c r="D445" s="167"/>
      <c r="E445" s="167"/>
      <c r="F445" s="167"/>
      <c r="G445" s="167"/>
      <c r="H445" s="168"/>
    </row>
    <row r="446" spans="1:8">
      <c r="A446" s="158" t="s">
        <v>764</v>
      </c>
      <c r="B446" s="158"/>
      <c r="C446" s="158"/>
      <c r="D446" s="158"/>
      <c r="E446" s="158"/>
      <c r="F446" s="158"/>
      <c r="G446" s="158"/>
      <c r="H446" s="158"/>
    </row>
    <row r="447" spans="1:8">
      <c r="A447" s="158" t="s">
        <v>600</v>
      </c>
      <c r="B447" s="158"/>
      <c r="C447" s="158"/>
      <c r="D447" s="158"/>
      <c r="E447" s="158"/>
      <c r="F447" s="158"/>
      <c r="G447" s="158"/>
      <c r="H447" s="158"/>
    </row>
    <row r="448" spans="1:8">
      <c r="A448" s="158" t="s">
        <v>601</v>
      </c>
      <c r="B448" s="158"/>
      <c r="C448" s="158"/>
      <c r="D448" s="158"/>
      <c r="E448" s="158"/>
      <c r="F448" s="158"/>
      <c r="G448" s="158"/>
      <c r="H448" s="158"/>
    </row>
    <row r="449" spans="1:8">
      <c r="A449" s="158" t="s">
        <v>765</v>
      </c>
      <c r="B449" s="158"/>
      <c r="C449" s="158"/>
      <c r="D449" s="158"/>
      <c r="E449" s="158"/>
      <c r="F449" s="158"/>
      <c r="G449" s="158"/>
      <c r="H449" s="158"/>
    </row>
    <row r="450" spans="1:8">
      <c r="A450" s="158" t="s">
        <v>602</v>
      </c>
      <c r="B450" s="158"/>
      <c r="C450" s="158"/>
      <c r="D450" s="158"/>
      <c r="E450" s="158"/>
      <c r="F450" s="158"/>
      <c r="G450" s="158"/>
      <c r="H450" s="158"/>
    </row>
    <row r="451" spans="1:8">
      <c r="A451" s="46"/>
      <c r="B451" s="7"/>
      <c r="C451" s="7"/>
      <c r="D451" s="7"/>
      <c r="E451" s="7"/>
      <c r="F451" s="7"/>
      <c r="G451" s="7"/>
      <c r="H451" s="47"/>
    </row>
  </sheetData>
  <mergeCells count="34">
    <mergeCell ref="A450:H450"/>
    <mergeCell ref="H363:H364"/>
    <mergeCell ref="A366:B366"/>
    <mergeCell ref="A445:H445"/>
    <mergeCell ref="A446:H446"/>
    <mergeCell ref="A447:H447"/>
    <mergeCell ref="A448:H448"/>
    <mergeCell ref="C363:C364"/>
    <mergeCell ref="D363:E363"/>
    <mergeCell ref="F363:G363"/>
    <mergeCell ref="A363:A364"/>
    <mergeCell ref="B363:B364"/>
    <mergeCell ref="D13:E13"/>
    <mergeCell ref="F13:G13"/>
    <mergeCell ref="B312:H312"/>
    <mergeCell ref="A362:H362"/>
    <mergeCell ref="A16:H16"/>
    <mergeCell ref="A160:H160"/>
    <mergeCell ref="A11:H11"/>
    <mergeCell ref="H13:H14"/>
    <mergeCell ref="A449:H449"/>
    <mergeCell ref="A7:H7"/>
    <mergeCell ref="A2:H2"/>
    <mergeCell ref="A3:H3"/>
    <mergeCell ref="A4:H4"/>
    <mergeCell ref="A5:H5"/>
    <mergeCell ref="A6:H6"/>
    <mergeCell ref="A8:H8"/>
    <mergeCell ref="A9:H9"/>
    <mergeCell ref="A10:H10"/>
    <mergeCell ref="A12:H12"/>
    <mergeCell ref="A13:A14"/>
    <mergeCell ref="B13:B14"/>
    <mergeCell ref="C13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2019-02-14T10:17:39Z</cp:lastPrinted>
  <dcterms:created xsi:type="dcterms:W3CDTF">2019-02-14T09:24:47Z</dcterms:created>
  <dcterms:modified xsi:type="dcterms:W3CDTF">2021-02-26T10:23:53Z</dcterms:modified>
</cp:coreProperties>
</file>