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80"/>
  </bookViews>
  <sheets>
    <sheet name="Приложение 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N18"/>
  <c r="N17"/>
  <c r="N16"/>
  <c r="N15"/>
  <c r="K18"/>
  <c r="K17"/>
  <c r="K16"/>
  <c r="K15"/>
  <c r="L18"/>
  <c r="L17"/>
  <c r="L16"/>
  <c r="L15"/>
  <c r="M18"/>
  <c r="M17"/>
  <c r="M16"/>
  <c r="M15"/>
  <c r="J18"/>
  <c r="J17"/>
  <c r="J16"/>
  <c r="J15"/>
  <c r="G18"/>
  <c r="G17"/>
  <c r="G16"/>
  <c r="G15"/>
  <c r="H18"/>
  <c r="H17"/>
  <c r="H16"/>
  <c r="H15"/>
  <c r="I18"/>
  <c r="I17"/>
  <c r="I16"/>
  <c r="I15"/>
  <c r="F18"/>
  <c r="F17"/>
  <c r="F16"/>
  <c r="F15"/>
  <c r="C18"/>
  <c r="C17"/>
  <c r="C16"/>
  <c r="C15"/>
  <c r="D18"/>
  <c r="D17"/>
  <c r="D16"/>
  <c r="E18"/>
  <c r="E17"/>
  <c r="E16"/>
  <c r="E15"/>
</calcChain>
</file>

<file path=xl/sharedStrings.xml><?xml version="1.0" encoding="utf-8"?>
<sst xmlns="http://schemas.openxmlformats.org/spreadsheetml/2006/main" count="37" uniqueCount="28">
  <si>
    <t>(наименование территориальной сетевой организации)</t>
  </si>
  <si>
    <t>№
п/п</t>
  </si>
  <si>
    <t>1.</t>
  </si>
  <si>
    <t>Приложение №2</t>
  </si>
  <si>
    <t>Наименование мероприятий</t>
  </si>
  <si>
    <t>2019 год</t>
  </si>
  <si>
    <t>2020 год</t>
  </si>
  <si>
    <t>Расходы на одно присоединение
(руб. на одно ТП)</t>
  </si>
  <si>
    <t>Расходы по каждому мероприятию
(руб.)</t>
  </si>
  <si>
    <t>Количество технологических присоединений
(шт.)</t>
  </si>
  <si>
    <t>Объем максимальной мощности
(кВт)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</si>
  <si>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</si>
  <si>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</si>
  <si>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технических условий Заявителем</t>
  </si>
  <si>
    <t>2.1.</t>
  </si>
  <si>
    <t>2.2.</t>
  </si>
  <si>
    <t>2021 год</t>
  </si>
  <si>
    <r>
      <t>Информация для расчета стандартизированной тарифной ставки С</t>
    </r>
    <r>
      <rPr>
        <vertAlign val="subscript"/>
        <sz val="10"/>
        <color theme="1"/>
        <rFont val="Times New Roman"/>
        <family val="1"/>
        <charset val="204"/>
      </rPr>
      <t xml:space="preserve">1 </t>
    </r>
  </si>
  <si>
    <r>
      <t>Информация для расчета стандартизированной тарифной ставки С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</t>
    </r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</si>
  <si>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№490/22</t>
  </si>
  <si>
    <t>Проверка сетевой организацией выполнения технических условий Заявителями, указанными в абзаце седьмом пункта 24 Методических указаний №490/22</t>
  </si>
  <si>
    <t>Расходы на выполнение мероприятий по технологическому присоединению, предусмотренных подпунктами «а» и «в» пункта 16 Методических указаний №490/22,
за 2019-2021 годы</t>
  </si>
  <si>
    <t>ООО "Примэнерго"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</si>
  <si>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</si>
  <si>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</si>
  <si>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ФАС №490/22 от 30.06.2022г.</t>
  </si>
  <si>
    <t>Директор ООО "Примэнерго"</t>
  </si>
  <si>
    <t>Н.П.Тихомиров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</si>
</sst>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0" xfId="1" applyFont="1"/>
    <xf numFmtId="0" fontId="1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right" vertical="top" wrapText="1"/>
    </xf>
    <xf numFmtId="0" fontId="7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16" fontId="2" fillId="0" borderId="3" xfId="1" applyNumberFormat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9"/>
  <sheetViews>
    <sheetView tabSelected="1" topLeftCell="A10" workbookViewId="0">
      <selection activeCell="G27" sqref="G27"/>
    </sheetView>
  </sheetViews>
  <sheetFormatPr defaultColWidth="8.375" defaultRowHeight="15.75"/>
  <cols>
    <col min="1" max="1" width="4.125" style="1" customWidth="1"/>
    <col min="2" max="2" width="28.875" style="1" customWidth="1"/>
    <col min="3" max="3" width="13.375" style="1" customWidth="1"/>
    <col min="4" max="4" width="14.875" style="1" customWidth="1"/>
    <col min="5" max="5" width="12.125" style="1" customWidth="1"/>
    <col min="6" max="6" width="13.5" style="1" customWidth="1"/>
    <col min="7" max="7" width="13.25" style="1" customWidth="1"/>
    <col min="8" max="8" width="14.625" style="1" customWidth="1"/>
    <col min="9" max="9" width="12.375" style="1" customWidth="1"/>
    <col min="10" max="10" width="13.875" style="1" customWidth="1"/>
    <col min="11" max="11" width="13.25" style="1" customWidth="1"/>
    <col min="12" max="12" width="14.5" style="1" customWidth="1"/>
    <col min="13" max="13" width="12.625" style="1" customWidth="1"/>
    <col min="14" max="14" width="14.375" style="1" customWidth="1"/>
    <col min="15" max="16384" width="8.375" style="1"/>
  </cols>
  <sheetData>
    <row r="1" spans="1:15" ht="18.600000000000001" customHeight="1">
      <c r="M1" s="23" t="s">
        <v>3</v>
      </c>
      <c r="N1" s="23"/>
    </row>
    <row r="2" spans="1:15" ht="18.600000000000001" customHeight="1">
      <c r="K2" s="29" t="s">
        <v>23</v>
      </c>
      <c r="L2" s="30"/>
      <c r="M2" s="30"/>
      <c r="N2" s="30"/>
    </row>
    <row r="3" spans="1:15" ht="18.600000000000001" customHeight="1">
      <c r="K3" s="29" t="s">
        <v>24</v>
      </c>
      <c r="L3" s="30"/>
      <c r="M3" s="30"/>
      <c r="N3" s="30"/>
    </row>
    <row r="4" spans="1:15" ht="18.600000000000001" customHeight="1">
      <c r="K4" s="29" t="s">
        <v>25</v>
      </c>
      <c r="L4" s="30"/>
      <c r="M4" s="30"/>
      <c r="N4" s="30"/>
    </row>
    <row r="5" spans="1:15" ht="18.600000000000001" customHeight="1">
      <c r="M5" s="22"/>
      <c r="N5" s="22"/>
    </row>
    <row r="6" spans="1:15">
      <c r="A6" s="12"/>
      <c r="B6" s="12"/>
      <c r="C6" s="12"/>
      <c r="D6" s="12"/>
      <c r="E6" s="13"/>
      <c r="F6" s="14"/>
      <c r="G6" s="12"/>
      <c r="H6" s="12"/>
      <c r="I6" s="13"/>
      <c r="J6" s="14"/>
      <c r="K6" s="12"/>
      <c r="L6" s="12"/>
      <c r="M6" s="13"/>
      <c r="O6" s="14"/>
    </row>
    <row r="7" spans="1:15" ht="35.1" customHeight="1">
      <c r="A7" s="24" t="s">
        <v>21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"/>
    </row>
    <row r="8" spans="1:15" ht="18.75">
      <c r="A8" s="25" t="s">
        <v>22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4"/>
    </row>
    <row r="9" spans="1:15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3"/>
    </row>
    <row r="10" spans="1:15" ht="6.95" customHeight="1"/>
    <row r="11" spans="1:15" ht="18.600000000000001" customHeight="1">
      <c r="A11" s="27" t="s">
        <v>1</v>
      </c>
      <c r="B11" s="27" t="s">
        <v>4</v>
      </c>
      <c r="C11" s="28" t="s">
        <v>5</v>
      </c>
      <c r="D11" s="28"/>
      <c r="E11" s="28"/>
      <c r="F11" s="28"/>
      <c r="G11" s="28" t="s">
        <v>6</v>
      </c>
      <c r="H11" s="28"/>
      <c r="I11" s="28"/>
      <c r="J11" s="28"/>
      <c r="K11" s="28" t="s">
        <v>16</v>
      </c>
      <c r="L11" s="28"/>
      <c r="M11" s="28"/>
      <c r="N11" s="28"/>
    </row>
    <row r="12" spans="1:15" ht="32.450000000000003" customHeight="1">
      <c r="A12" s="27"/>
      <c r="B12" s="27"/>
      <c r="C12" s="27" t="s">
        <v>17</v>
      </c>
      <c r="D12" s="27"/>
      <c r="E12" s="27"/>
      <c r="F12" s="27" t="s">
        <v>7</v>
      </c>
      <c r="G12" s="27" t="s">
        <v>18</v>
      </c>
      <c r="H12" s="27"/>
      <c r="I12" s="27"/>
      <c r="J12" s="27" t="s">
        <v>7</v>
      </c>
      <c r="K12" s="27" t="s">
        <v>17</v>
      </c>
      <c r="L12" s="27"/>
      <c r="M12" s="27"/>
      <c r="N12" s="27" t="s">
        <v>7</v>
      </c>
    </row>
    <row r="13" spans="1:15" ht="51">
      <c r="A13" s="27"/>
      <c r="B13" s="27"/>
      <c r="C13" s="15" t="s">
        <v>8</v>
      </c>
      <c r="D13" s="15" t="s">
        <v>9</v>
      </c>
      <c r="E13" s="15" t="s">
        <v>10</v>
      </c>
      <c r="F13" s="27"/>
      <c r="G13" s="15" t="s">
        <v>8</v>
      </c>
      <c r="H13" s="15" t="s">
        <v>9</v>
      </c>
      <c r="I13" s="15" t="s">
        <v>10</v>
      </c>
      <c r="J13" s="27"/>
      <c r="K13" s="15" t="s">
        <v>8</v>
      </c>
      <c r="L13" s="15" t="s">
        <v>9</v>
      </c>
      <c r="M13" s="15" t="s">
        <v>10</v>
      </c>
      <c r="N13" s="27"/>
    </row>
    <row r="14" spans="1:15" s="11" customFormat="1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6">
        <v>12</v>
      </c>
      <c r="M14" s="16">
        <v>13</v>
      </c>
      <c r="N14" s="16">
        <v>14</v>
      </c>
    </row>
    <row r="15" spans="1:15" s="11" customFormat="1" ht="45">
      <c r="A15" s="5" t="s">
        <v>2</v>
      </c>
      <c r="B15" s="6" t="s">
        <v>11</v>
      </c>
      <c r="C15" s="7">
        <f>241510+261640</f>
        <v>503150</v>
      </c>
      <c r="D15" s="17">
        <f>43+46</f>
        <v>89</v>
      </c>
      <c r="E15" s="17">
        <f>582+614</f>
        <v>1196</v>
      </c>
      <c r="F15" s="7">
        <f>C15/D15</f>
        <v>5653.3707865168535</v>
      </c>
      <c r="G15" s="8">
        <f>81550+229480</f>
        <v>311030</v>
      </c>
      <c r="H15" s="18">
        <f>58+157</f>
        <v>215</v>
      </c>
      <c r="I15" s="8">
        <f>224+410</f>
        <v>634</v>
      </c>
      <c r="J15" s="8">
        <f>G15/H15</f>
        <v>1446.6511627906978</v>
      </c>
      <c r="K15" s="9">
        <f>135415.9+195920.87</f>
        <v>331336.77</v>
      </c>
      <c r="L15" s="19">
        <f>47+68</f>
        <v>115</v>
      </c>
      <c r="M15" s="9">
        <f>191+470</f>
        <v>661</v>
      </c>
      <c r="N15" s="8">
        <f>K15/L15</f>
        <v>2881.1893043478262</v>
      </c>
    </row>
    <row r="16" spans="1:15" s="11" customFormat="1" ht="45">
      <c r="A16" s="5" t="s">
        <v>12</v>
      </c>
      <c r="B16" s="6" t="s">
        <v>13</v>
      </c>
      <c r="C16" s="7">
        <f>189760+205570</f>
        <v>395330</v>
      </c>
      <c r="D16" s="17">
        <f t="shared" ref="D16:D18" si="0">43+46</f>
        <v>89</v>
      </c>
      <c r="E16" s="17">
        <f>E15</f>
        <v>1196</v>
      </c>
      <c r="F16" s="7">
        <f>C16/D16</f>
        <v>4441.9101123595501</v>
      </c>
      <c r="G16" s="7">
        <f>84880+220480</f>
        <v>305360</v>
      </c>
      <c r="H16" s="18">
        <f t="shared" ref="H16:H18" si="1">58+157</f>
        <v>215</v>
      </c>
      <c r="I16" s="8">
        <f t="shared" ref="I16:I18" si="2">224+410</f>
        <v>634</v>
      </c>
      <c r="J16" s="7">
        <f>G16/H16</f>
        <v>1420.2790697674418</v>
      </c>
      <c r="K16" s="7">
        <f>152703.03+220932.05</f>
        <v>373635.07999999996</v>
      </c>
      <c r="L16" s="19">
        <f t="shared" ref="L16:L18" si="3">47+68</f>
        <v>115</v>
      </c>
      <c r="M16" s="9">
        <f t="shared" ref="M16:M18" si="4">191+470</f>
        <v>661</v>
      </c>
      <c r="N16" s="7">
        <f>K16/L16</f>
        <v>3249.0006956521734</v>
      </c>
    </row>
    <row r="17" spans="1:14" s="11" customFormat="1" ht="120">
      <c r="A17" s="20" t="s">
        <v>14</v>
      </c>
      <c r="B17" s="21" t="s">
        <v>19</v>
      </c>
      <c r="C17" s="9">
        <f>C16/2</f>
        <v>197665</v>
      </c>
      <c r="D17" s="17">
        <f t="shared" si="0"/>
        <v>89</v>
      </c>
      <c r="E17" s="9">
        <f>E16</f>
        <v>1196</v>
      </c>
      <c r="F17" s="7">
        <f>F16/2</f>
        <v>2220.9550561797751</v>
      </c>
      <c r="G17" s="9">
        <f>G16/2</f>
        <v>152680</v>
      </c>
      <c r="H17" s="18">
        <f t="shared" si="1"/>
        <v>215</v>
      </c>
      <c r="I17" s="8">
        <f t="shared" si="2"/>
        <v>634</v>
      </c>
      <c r="J17" s="8">
        <f>J16/2</f>
        <v>710.1395348837209</v>
      </c>
      <c r="K17" s="9">
        <f>K16/2</f>
        <v>186817.53999999998</v>
      </c>
      <c r="L17" s="19">
        <f t="shared" si="3"/>
        <v>115</v>
      </c>
      <c r="M17" s="9">
        <f t="shared" si="4"/>
        <v>661</v>
      </c>
      <c r="N17" s="8">
        <f>N16/2</f>
        <v>1624.5003478260867</v>
      </c>
    </row>
    <row r="18" spans="1:14" s="11" customFormat="1" ht="75">
      <c r="A18" s="20" t="s">
        <v>15</v>
      </c>
      <c r="B18" s="6" t="s">
        <v>20</v>
      </c>
      <c r="C18" s="9">
        <f>C17</f>
        <v>197665</v>
      </c>
      <c r="D18" s="17">
        <f t="shared" si="0"/>
        <v>89</v>
      </c>
      <c r="E18" s="9">
        <f>E16</f>
        <v>1196</v>
      </c>
      <c r="F18" s="7">
        <f>F17</f>
        <v>2220.9550561797751</v>
      </c>
      <c r="G18" s="9">
        <f>G17</f>
        <v>152680</v>
      </c>
      <c r="H18" s="18">
        <f t="shared" si="1"/>
        <v>215</v>
      </c>
      <c r="I18" s="8">
        <f t="shared" si="2"/>
        <v>634</v>
      </c>
      <c r="J18" s="8">
        <f>J17</f>
        <v>710.1395348837209</v>
      </c>
      <c r="K18" s="9">
        <f>K17</f>
        <v>186817.53999999998</v>
      </c>
      <c r="L18" s="19">
        <f t="shared" si="3"/>
        <v>115</v>
      </c>
      <c r="M18" s="9">
        <f t="shared" si="4"/>
        <v>661</v>
      </c>
      <c r="N18" s="8">
        <f>N17</f>
        <v>1624.5003478260867</v>
      </c>
    </row>
    <row r="19" spans="1:14" s="11" customFormat="1">
      <c r="C19" s="10"/>
    </row>
    <row r="20" spans="1:14" s="11" customFormat="1">
      <c r="C20" s="10"/>
    </row>
    <row r="21" spans="1:14" s="11" customFormat="1">
      <c r="C21" s="10"/>
      <c r="K21" s="10"/>
    </row>
    <row r="22" spans="1:14" s="11" customFormat="1">
      <c r="D22" s="11" t="s">
        <v>26</v>
      </c>
      <c r="H22" s="11" t="s">
        <v>27</v>
      </c>
    </row>
    <row r="23" spans="1:14" s="10" customFormat="1" ht="30" customHeight="1"/>
    <row r="24" spans="1:14" s="11" customFormat="1"/>
    <row r="25" spans="1:14" s="11" customFormat="1"/>
    <row r="26" spans="1:14" s="11" customFormat="1"/>
    <row r="27" spans="1:14" s="11" customFormat="1"/>
    <row r="28" spans="1:14" s="11" customFormat="1"/>
    <row r="29" spans="1:14" s="11" customFormat="1"/>
    <row r="30" spans="1:14" s="11" customFormat="1"/>
    <row r="31" spans="1:14" s="11" customFormat="1"/>
    <row r="32" spans="1:14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  <row r="493" s="11" customFormat="1"/>
    <row r="494" s="11" customFormat="1"/>
    <row r="495" s="11" customFormat="1"/>
    <row r="496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</sheetData>
  <mergeCells count="18">
    <mergeCell ref="K3:N3"/>
    <mergeCell ref="K4:N4"/>
    <mergeCell ref="M1:N1"/>
    <mergeCell ref="A7:N7"/>
    <mergeCell ref="A8:N8"/>
    <mergeCell ref="A9:N9"/>
    <mergeCell ref="A11:A13"/>
    <mergeCell ref="B11:B13"/>
    <mergeCell ref="C11:F11"/>
    <mergeCell ref="G11:J11"/>
    <mergeCell ref="K11:N11"/>
    <mergeCell ref="C12:E12"/>
    <mergeCell ref="F12:F13"/>
    <mergeCell ref="G12:I12"/>
    <mergeCell ref="J12:J13"/>
    <mergeCell ref="K12:M12"/>
    <mergeCell ref="N12:N13"/>
    <mergeCell ref="K2:N2"/>
  </mergeCells>
  <pageMargins left="0.31496062992125984" right="0.11811023622047245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Natalya</cp:lastModifiedBy>
  <cp:lastPrinted>2022-10-24T10:29:59Z</cp:lastPrinted>
  <dcterms:created xsi:type="dcterms:W3CDTF">2022-09-09T07:35:23Z</dcterms:created>
  <dcterms:modified xsi:type="dcterms:W3CDTF">2022-10-24T10:31:27Z</dcterms:modified>
</cp:coreProperties>
</file>